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4171F919-26B3-44C5-A824-BCEDCF5077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1" sheetId="1" r:id="rId1"/>
    <sheet name="Esercizio 2" sheetId="2" r:id="rId2"/>
  </sheets>
  <definedNames>
    <definedName name="_xlnm._FilterDatabase" localSheetId="0" hidden="1">'Esercizio 1'!$B$9:$G$79</definedName>
    <definedName name="_xlchart.v1.4" hidden="1">'Esercizio 2'!$I$17:$I$29</definedName>
    <definedName name="_xlchart.v1.5" hidden="1">'Esercizio 2'!$K$17:$K$29</definedName>
    <definedName name="_xlchart.v5.0" hidden="1">'Esercizio 1'!$J$113</definedName>
    <definedName name="_xlchart.v5.1" hidden="1">'Esercizio 1'!$J$114:$J$117</definedName>
    <definedName name="_xlchart.v5.2" hidden="1">'Esercizio 1'!$K$113</definedName>
    <definedName name="_xlchart.v5.3" hidden="1">'Esercizio 1'!$K$114:$K$117</definedName>
    <definedName name="_xlcn.WorksheetConnection_PivorbaseB2G159" hidden="1">'Esercizio 1'!$B$9:$G$166</definedName>
    <definedName name="codici">#REF!</definedName>
    <definedName name="tabella">'Esercizio 1'!$B$31:$G$85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17" i="2"/>
  <c r="J108" i="1"/>
  <c r="J109" i="1"/>
  <c r="J110" i="1"/>
  <c r="J107" i="1"/>
  <c r="L4" i="1"/>
  <c r="L5" i="1"/>
  <c r="L6" i="1"/>
  <c r="L3" i="1"/>
  <c r="K4" i="1"/>
  <c r="K5" i="1"/>
  <c r="K6" i="1"/>
  <c r="K3" i="1"/>
  <c r="J3" i="1"/>
  <c r="J4" i="1"/>
  <c r="J5" i="1"/>
  <c r="J6" i="1"/>
  <c r="N83" i="1"/>
  <c r="N84" i="1"/>
  <c r="N85" i="1"/>
  <c r="U82" i="1"/>
  <c r="U83" i="1"/>
  <c r="U84" i="1"/>
  <c r="U85" i="1"/>
  <c r="N82" i="1"/>
  <c r="T85" i="1"/>
  <c r="S85" i="1"/>
  <c r="T84" i="1"/>
  <c r="S84" i="1"/>
  <c r="T83" i="1"/>
  <c r="S83" i="1"/>
  <c r="T82" i="1"/>
  <c r="S82" i="1"/>
  <c r="M85" i="1"/>
  <c r="L85" i="1"/>
  <c r="M84" i="1"/>
  <c r="L84" i="1"/>
  <c r="M83" i="1"/>
  <c r="L83" i="1"/>
  <c r="M82" i="1"/>
  <c r="L82" i="1"/>
  <c r="U59" i="1"/>
  <c r="T59" i="1"/>
  <c r="S59" i="1"/>
  <c r="U58" i="1"/>
  <c r="T58" i="1"/>
  <c r="S58" i="1"/>
  <c r="U57" i="1"/>
  <c r="T57" i="1"/>
  <c r="S57" i="1"/>
  <c r="U56" i="1"/>
  <c r="T56" i="1"/>
  <c r="S56" i="1"/>
  <c r="N59" i="1"/>
  <c r="M59" i="1"/>
  <c r="L59" i="1"/>
  <c r="N58" i="1"/>
  <c r="M58" i="1"/>
  <c r="L58" i="1"/>
  <c r="N57" i="1"/>
  <c r="M57" i="1"/>
  <c r="L57" i="1"/>
  <c r="N56" i="1"/>
  <c r="M56" i="1"/>
  <c r="L56" i="1"/>
  <c r="U34" i="1"/>
  <c r="T34" i="1"/>
  <c r="S34" i="1"/>
  <c r="U33" i="1"/>
  <c r="T33" i="1"/>
  <c r="S33" i="1"/>
  <c r="U32" i="1"/>
  <c r="T32" i="1"/>
  <c r="S32" i="1"/>
  <c r="U31" i="1"/>
  <c r="T31" i="1"/>
  <c r="S31" i="1"/>
  <c r="N34" i="1"/>
  <c r="M34" i="1"/>
  <c r="L34" i="1"/>
  <c r="N33" i="1"/>
  <c r="M33" i="1"/>
  <c r="L33" i="1"/>
  <c r="N32" i="1"/>
  <c r="M32" i="1"/>
  <c r="L32" i="1"/>
  <c r="N31" i="1"/>
  <c r="M31" i="1"/>
  <c r="L31" i="1"/>
  <c r="U12" i="1"/>
  <c r="U10" i="1"/>
  <c r="U11" i="1"/>
  <c r="U13" i="1"/>
  <c r="T10" i="1"/>
  <c r="T11" i="1"/>
  <c r="T12" i="1"/>
  <c r="T13" i="1"/>
  <c r="S10" i="1"/>
  <c r="S11" i="1"/>
  <c r="S12" i="1"/>
  <c r="S13" i="1"/>
  <c r="N11" i="1"/>
  <c r="N12" i="1"/>
  <c r="N13" i="1"/>
  <c r="N10" i="1"/>
  <c r="M11" i="1"/>
  <c r="M12" i="1"/>
  <c r="M13" i="1"/>
  <c r="M10" i="1"/>
  <c r="L10" i="1"/>
  <c r="L11" i="1"/>
  <c r="L12" i="1"/>
  <c r="L13" i="1"/>
  <c r="F18" i="2"/>
  <c r="F19" i="2"/>
  <c r="F20" i="2"/>
  <c r="F21" i="2"/>
  <c r="F22" i="2"/>
  <c r="F23" i="2"/>
  <c r="F24" i="2"/>
  <c r="C20" i="2"/>
  <c r="C21" i="2"/>
  <c r="C22" i="2"/>
  <c r="C23" i="2"/>
  <c r="C24" i="2"/>
  <c r="C18" i="2"/>
  <c r="C19" i="2"/>
  <c r="F17" i="2"/>
  <c r="F26" i="2" s="1"/>
  <c r="C17" i="2"/>
  <c r="C11" i="2"/>
  <c r="F27" i="2" l="1"/>
  <c r="F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"/>
        </x15:connection>
      </ext>
    </extLst>
  </connection>
</connections>
</file>

<file path=xl/sharedStrings.xml><?xml version="1.0" encoding="utf-8"?>
<sst xmlns="http://schemas.openxmlformats.org/spreadsheetml/2006/main" count="707" uniqueCount="69">
  <si>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</si>
  <si>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</si>
  <si>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</si>
  <si>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</si>
  <si>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</si>
  <si>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</si>
  <si>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</si>
  <si>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</si>
  <si>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</si>
  <si>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</si>
  <si>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</si>
  <si>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</si>
  <si>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</si>
  <si>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</si>
  <si>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</si>
  <si>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</si>
  <si>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</si>
  <si>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</si>
  <si>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</si>
  <si>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</si>
  <si>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</si>
  <si>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</si>
  <si>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</si>
  <si>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</si>
  <si>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</si>
  <si>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</si>
  <si>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</si>
  <si>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</si>
  <si>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</si>
  <si>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</si>
  <si>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</si>
  <si>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</si>
  <si>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</si>
  <si>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</si>
  <si>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</si>
  <si>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</si>
  <si>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</si>
  <si>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</si>
  <si>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</si>
  <si>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</si>
  <si>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</si>
  <si>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</si>
  <si>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</si>
  <si>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</si>
  <si>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</si>
  <si>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</si>
  <si>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</si>
  <si>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</si>
  <si>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</si>
  <si>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</si>
  <si>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</si>
  <si>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</si>
  <si>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</si>
  <si>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</si>
  <si>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</si>
  <si>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</si>
  <si>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</si>
  <si>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</si>
  <si>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</si>
  <si>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</si>
  <si>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</si>
  <si>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</si>
  <si>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Trentino-Alto Adige</t>
  </si>
  <si>
    <t>Friuli-Venezia Giulia</t>
  </si>
  <si>
    <t>Ricavo dalle vendidte per prodotto</t>
  </si>
  <si>
    <t>Statistiche prezzo per cattegoria</t>
  </si>
  <si>
    <t>Totale per venditore</t>
  </si>
  <si>
    <t>Vendite per regione</t>
  </si>
  <si>
    <t>Utilizzo SE.Errore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</si>
</sst>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44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6" borderId="1" xfId="0" applyFill="1" applyBorder="1"/>
    <xf numFmtId="4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Totale 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5EE-4FAA-B960-BFD60F7E1B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5EE-4FAA-B960-BFD60F7E1B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5EE-4FAA-B960-BFD60F7E1B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5EE-4FAA-B960-BFD60F7E1B1A}"/>
              </c:ext>
            </c:extLst>
          </c:dPt>
          <c:cat>
            <c:strRef>
              <c:f>'Esercizio 1'!$I$3:$I$6</c:f>
              <c:strCache>
                <c:ptCount val="4"/>
                <c:pt idx="0">
                  <c:v>Rossi</c:v>
                </c:pt>
                <c:pt idx="1">
                  <c:v>Neri</c:v>
                </c:pt>
                <c:pt idx="2">
                  <c:v>Bianchi</c:v>
                </c:pt>
                <c:pt idx="3">
                  <c:v>Verdi</c:v>
                </c:pt>
              </c:strCache>
            </c:strRef>
          </c:cat>
          <c:val>
            <c:numRef>
              <c:f>'Esercizio 1'!$J$3:$J$6</c:f>
              <c:numCache>
                <c:formatCode>_("€"* #,##0.00_);_("€"* \(#,##0.00\);_("€"* "-"??_);_(@_)</c:formatCode>
                <c:ptCount val="4"/>
                <c:pt idx="0">
                  <c:v>98810</c:v>
                </c:pt>
                <c:pt idx="1">
                  <c:v>85535</c:v>
                </c:pt>
                <c:pt idx="2">
                  <c:v>169968</c:v>
                </c:pt>
                <c:pt idx="3">
                  <c:v>133356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C73-A5EC-03407ABB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138815147471237E-2"/>
          <c:y val="0.10416572928383956"/>
          <c:w val="0.18818904524636482"/>
          <c:h val="0.89583427071616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Cancelleria Veneto</a:t>
            </a:r>
          </a:p>
        </c:rich>
      </c:tx>
      <c:layout>
        <c:manualLayout>
          <c:xMode val="edge"/>
          <c:yMode val="edge"/>
          <c:x val="0.207243000874890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'Esercizio 1'!$I$10:$I$13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1'!$L$10:$L$13</c:f>
              <c:numCache>
                <c:formatCode>_("€"* #,##0.00_);_("€"* \(#,##0.00\);_("€"* "-"??_);_(@_)</c:formatCode>
                <c:ptCount val="4"/>
                <c:pt idx="0">
                  <c:v>6288</c:v>
                </c:pt>
                <c:pt idx="1">
                  <c:v>11818</c:v>
                </c:pt>
                <c:pt idx="2">
                  <c:v>40174</c:v>
                </c:pt>
                <c:pt idx="3">
                  <c:v>42755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1-487A-9D30-22A54656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5676368"/>
        <c:axId val="1575678864"/>
      </c:barChart>
      <c:catAx>
        <c:axId val="157567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5678864"/>
        <c:crosses val="autoZero"/>
        <c:auto val="1"/>
        <c:lblAlgn val="ctr"/>
        <c:lblOffset val="100"/>
        <c:noMultiLvlLbl val="0"/>
      </c:catAx>
      <c:valAx>
        <c:axId val="15756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56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Informatica Veneto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'Esercizio 1'!$P$10:$P$13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1'!$S$10:$S$13</c:f>
              <c:numCache>
                <c:formatCode>_("€"* #,##0.00_);_("€"* \(#,##0.00\);_("€"* "-"??_);_(@_)</c:formatCode>
                <c:ptCount val="4"/>
                <c:pt idx="0">
                  <c:v>24750</c:v>
                </c:pt>
                <c:pt idx="1">
                  <c:v>58660</c:v>
                </c:pt>
                <c:pt idx="2">
                  <c:v>0</c:v>
                </c:pt>
                <c:pt idx="3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C-406C-9C19-D8EDBD6F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59729056"/>
        <c:axId val="1259728224"/>
      </c:barChart>
      <c:catAx>
        <c:axId val="125972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728224"/>
        <c:crosses val="autoZero"/>
        <c:auto val="1"/>
        <c:lblAlgn val="ctr"/>
        <c:lblOffset val="100"/>
        <c:noMultiLvlLbl val="0"/>
      </c:catAx>
      <c:valAx>
        <c:axId val="12597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7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Lombardia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Informatica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'Esercizio 1'!$I$31:$I$34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1'!$L$31:$L$34</c:f>
              <c:numCache>
                <c:formatCode>_("€"* #,##0.00_);_("€"* \(#,##0.00\);_("€"* "-"??_);_(@_)</c:formatCode>
                <c:ptCount val="4"/>
                <c:pt idx="0">
                  <c:v>3533</c:v>
                </c:pt>
                <c:pt idx="1">
                  <c:v>5510</c:v>
                </c:pt>
                <c:pt idx="2">
                  <c:v>27720</c:v>
                </c:pt>
                <c:pt idx="3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0-4A28-9BE9-F195347E3432}"/>
            </c:ext>
          </c:extLst>
        </c:ser>
        <c:ser>
          <c:idx val="1"/>
          <c:order val="1"/>
          <c:tx>
            <c:v>Cancelleria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'Esercizio 1'!$I$31:$I$34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1'!$S$31:$S$34</c:f>
              <c:numCache>
                <c:formatCode>_("€"* #,##0.00_);_("€"* \(#,##0.00\);_("€"* "-"??_);_(@_)</c:formatCode>
                <c:ptCount val="4"/>
                <c:pt idx="0">
                  <c:v>5844</c:v>
                </c:pt>
                <c:pt idx="1">
                  <c:v>34440</c:v>
                </c:pt>
                <c:pt idx="2">
                  <c:v>10240</c:v>
                </c:pt>
                <c:pt idx="3">
                  <c:v>27120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0-4A28-9BE9-F195347E3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9840"/>
        <c:axId val="266873168"/>
      </c:barChart>
      <c:catAx>
        <c:axId val="26686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6873168"/>
        <c:crosses val="autoZero"/>
        <c:auto val="1"/>
        <c:lblAlgn val="ctr"/>
        <c:lblOffset val="100"/>
        <c:noMultiLvlLbl val="0"/>
      </c:catAx>
      <c:valAx>
        <c:axId val="2668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68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Friuli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Cancelleria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'Esercizio 1'!$I$56:$I$59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1'!$L$56:$L$59</c:f>
              <c:numCache>
                <c:formatCode>_("€"* #,##0.00_);_("€"* \(#,##0.00\);_("€"* "-"??_);_(@_)</c:formatCode>
                <c:ptCount val="4"/>
                <c:pt idx="0">
                  <c:v>3990</c:v>
                </c:pt>
                <c:pt idx="1">
                  <c:v>4970</c:v>
                </c:pt>
                <c:pt idx="2">
                  <c:v>44030</c:v>
                </c:pt>
                <c:pt idx="3">
                  <c:v>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268-9CAA-60EC259F0AB7}"/>
            </c:ext>
          </c:extLst>
        </c:ser>
        <c:ser>
          <c:idx val="1"/>
          <c:order val="1"/>
          <c:tx>
            <c:v>Informatica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'Esercizio 1'!$I$56:$I$59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1'!$S$56:$S$59</c:f>
              <c:numCache>
                <c:formatCode>_("€"* #,##0.00_);_("€"* \(#,##0.00\);_("€"* "-"??_);_(@_)</c:formatCode>
                <c:ptCount val="4"/>
                <c:pt idx="0">
                  <c:v>41130</c:v>
                </c:pt>
                <c:pt idx="1">
                  <c:v>41730</c:v>
                </c:pt>
                <c:pt idx="2">
                  <c:v>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1-4268-9CAA-60EC259F0A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04186992"/>
        <c:axId val="404194896"/>
        <c:axId val="0"/>
      </c:bar3DChart>
      <c:catAx>
        <c:axId val="4041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194896"/>
        <c:crosses val="autoZero"/>
        <c:auto val="1"/>
        <c:lblAlgn val="ctr"/>
        <c:lblOffset val="100"/>
        <c:noMultiLvlLbl val="0"/>
      </c:catAx>
      <c:valAx>
        <c:axId val="404194896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4041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Trentino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Cancelleria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'Esercizio 1'!$I$82:$I$85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1'!$L$82:$L$85</c:f>
              <c:numCache>
                <c:formatCode>_("€"* #,##0.00_);_("€"* \(#,##0.00\);_("€"*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5-4D41-A8E8-081B1F5E03E2}"/>
            </c:ext>
          </c:extLst>
        </c:ser>
        <c:ser>
          <c:idx val="1"/>
          <c:order val="1"/>
          <c:tx>
            <c:v>Informatica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'Esercizio 1'!$I$82:$I$85</c:f>
              <c:strCache>
                <c:ptCount val="4"/>
                <c:pt idx="0">
                  <c:v>Neri</c:v>
                </c:pt>
                <c:pt idx="1">
                  <c:v>Bianchi</c:v>
                </c:pt>
                <c:pt idx="2">
                  <c:v>Verdi</c:v>
                </c:pt>
                <c:pt idx="3">
                  <c:v>Rossi</c:v>
                </c:pt>
              </c:strCache>
            </c:strRef>
          </c:cat>
          <c:val>
            <c:numRef>
              <c:f>'Esercizio 1'!$S$82:$S$85</c:f>
              <c:numCache>
                <c:formatCode>_("€"* #,##0.00_);_("€"* \(#,##0.00\);_("€"* "-"??_);_(@_)</c:formatCode>
                <c:ptCount val="4"/>
                <c:pt idx="0">
                  <c:v>0</c:v>
                </c:pt>
                <c:pt idx="1">
                  <c:v>12840</c:v>
                </c:pt>
                <c:pt idx="2">
                  <c:v>10192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5-4D41-A8E8-081B1F5E0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2300992"/>
        <c:axId val="342288928"/>
        <c:axId val="0"/>
      </c:bar3DChart>
      <c:catAx>
        <c:axId val="342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288928"/>
        <c:crosses val="autoZero"/>
        <c:auto val="1"/>
        <c:lblAlgn val="ctr"/>
        <c:lblOffset val="100"/>
        <c:noMultiLvlLbl val="0"/>
      </c:catAx>
      <c:valAx>
        <c:axId val="342288928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3423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4A-441A-A05F-302502A6DA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4A-441A-A05F-302502A6DA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4A-441A-A05F-302502A6DA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4A-441A-A05F-302502A6DA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4A-441A-A05F-302502A6DA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74A-441A-A05F-302502A6DA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74A-441A-A05F-302502A6DA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74A-441A-A05F-302502A6DA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'Esercizio 2'!$C$17:$C$24</c:f>
              <c:strCache>
                <c:ptCount val="8"/>
                <c:pt idx="0">
                  <c:v>Snowboard EVIL</c:v>
                </c:pt>
                <c:pt idx="1">
                  <c:v>Giacche Snowboard ROUTER</c:v>
                </c:pt>
                <c:pt idx="2">
                  <c:v>Giacche Snowboard MAIMED</c:v>
                </c:pt>
                <c:pt idx="3">
                  <c:v>Pantaloni Snowboard CARGO</c:v>
                </c:pt>
                <c:pt idx="4">
                  <c:v>Pantaloni Snowboard FRANK</c:v>
                </c:pt>
                <c:pt idx="5">
                  <c:v>Scarponi SLOGAN</c:v>
                </c:pt>
                <c:pt idx="6">
                  <c:v>Scarponi PRISON</c:v>
                </c:pt>
                <c:pt idx="7">
                  <c:v>Scarponi SOLID</c:v>
                </c:pt>
              </c:strCache>
            </c:strRef>
          </c:cat>
          <c:val>
            <c:numRef>
              <c:f>'Esercizio 2'!$E$17:$E$24</c:f>
              <c:numCache>
                <c:formatCode>_-"€"\ * #,##0.00_-;\-"€"\ * #,##0.00_-;_-"€"\ * "-"??_-;_-@_-</c:formatCode>
                <c:ptCount val="8"/>
                <c:pt idx="0">
                  <c:v>620</c:v>
                </c:pt>
                <c:pt idx="1">
                  <c:v>187</c:v>
                </c:pt>
                <c:pt idx="2">
                  <c:v>158.5</c:v>
                </c:pt>
                <c:pt idx="3">
                  <c:v>168</c:v>
                </c:pt>
                <c:pt idx="4">
                  <c:v>140.5</c:v>
                </c:pt>
                <c:pt idx="5">
                  <c:v>197</c:v>
                </c:pt>
                <c:pt idx="6">
                  <c:v>230</c:v>
                </c:pt>
                <c:pt idx="7">
                  <c:v>195.5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67E-A44C-1CAE1042D3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Vendite per Regione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651A1856-D9E9-4A67-A58E-D7EEC2A9F9FC}">
          <cx:tx>
            <cx:txData>
              <cx:f>_xlchart.v5.2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1HpZj9w4uuVfKfh55CIpbmp0XaApKfbc02k7X4TcTG0UJZFaf/184erqcbncVdPAxeBOJGAjgpJI
fus5h/r7y/y3l/rtqf9pNnXj/vYy//Iu9779288/u5f8zTy596Z46a2zX/z7F2t+tl++FC9vP7/2
T1PR6J8JwvTnl/yp92/zu//6OzxNv9mTfXnyhW1uhrd+uX1zQ+3dn4z9cOinp1dTNEnhfF+8ePzL
u/v+rfFFY4N/1N7+9I/XQr+9++n8k1/ul/btl3e/u+HdTz9//9g/LOGnGlbph1e4l/L3lGIqpAjf
/VTbRv/zd4zfE4llJFgY/fr5bc7LJwP3/YeL+rqkp9fX/s052ODX///NQ363m/M17/8Bf+9+erFD
489W1WDgX97t/VNdPL37qXA2/nUktucN7e+/WuDn3zvkv/7+3Q9gk+9++cZn3xvwr4b+4LKHt+bN
298s9t/gJfaesxALzCj6+iHfO0tSJimi7Ndh/NvUvzrrr5fzY//8dt93LoGf/z/zx8ma56f+9Rwv
/22JAy4hiAsUkh+5JHoveIQ5j/7pESR+m/pXl/xfrejHXvnm1u8ccx75H+6Zf5PF33rld5f8p+Us
fM8IYwxBMnz9QCZ8W9XIe8ygnEkZ/Wv416l/9cpvReXfL+fHLvntvt8t/X94jdr0xVAXwTnH1+Lp
p+35239nfvD3mIchZeH/aSDfeiJ8j6hkQoT4h574j1f3Y8f8m8d8lzeb/v3D++3/68z59/3nXw07
efJP6ddO/00L+vPRr3YAKPLdrX9W936N9v3rL+9CGoXsm5Q7P+Sfd/6ok3xzy9uT87+8w+F7cGfE
oxBTJhiO4GHT29cRBOWSQCiEIcIhVMZ3PzW29/lXBMIlIhTxEGMUsvOQs8PXIfpeRAQxKLIiZF+H
ftveta0XbZt/2eKf339qBnNti8Y7WAxM3v562XmhAhECAYmhIBMSUSIIhfGXp1tAc+er/1dWdMyG
yyxVi8xNngfpQPFj1JiYt7lW1dy8NQt+qT9FfRtucomiOMr4hZzmYxYNinfr5hvT/WBB8gfrkWEo
Qwp/nETn8W/WM3sWTD4KpcocTfhQxEOYX6Jg3Ye63JBgvpsKfPrzKfEP5zwjPjAGA0d8N+cwhpXM
ViqVseLSNeVzmWeL6rP2gRexWfukzcILiWyhzNAdKS62bSjieuSXzcj3UcD3Y5SlQRBcT89/sTQo
zX9wj+QSRxTBP5EAjPOtOaxzg+BhGSmMza43fcqTdaqNmvIuHTtycE12hUdyCnizlUul/nz6c5z/
cXrJINIihrHE300vataOXSWk0lMfqq6YHnGRTao0JlfjVF56Wtx0iMSNa7YY+V7Rrt7pyD6Y2qvV
ZUYVlu2jRVwGJnvKS7P1tcrzbCfdJ9RkR0yWF4rxBTUmziO0cQM+6fwpY+2WldlVYfCJhcGXHlc7
2VRxV1/8+QYxII4/bDBCEPlMQMJBKv7evrKt+h6vWCrBFqacZYepy3bCsxOp+WUn6aCieXmxtL9h
Pd6LTExK9LOOfVbeGFM+rxV3se9NPFTk8c8X9yPjR5hIjgXFUjCoAd/6Phe17Fy3SrVYlKsei31e
l89nW/zFPMBq/mgEHIkw5DICnHAe/ybn3DoyOlLIudnRi2ZmSkT1bmmrWunKb3MbJrQXl6y+oqtV
TdClYe1Po81OjLcP3Xzo7KYMRR9Pds0V5xOPabcTbTMowTEYUJKLoenSVqMXipoYvPHBj7XCc5D6
vlVaHE3RXtIlSx1fk0rULw3NNiyq4ly3CVhgUB2rE+e7Ls6c2FtdPs+krFVV0dOImlJRUteqa8rP
SBaf/bhv/cpVsNADWSEG/9xc5Gz370tm9I25viuZZekcbxcoF3IJ7r3HH/OhiUOCT8UCfhpz/NGf
bODigVElSZDqEcW1Do+uKBpVe73PyjpZauzUyu1DifEh9nm0X7B5oN0nTOfbaTWJrHH85wv/Wiy+
WzjllEKRx4DDMT0Xm2/8LLMyXDJqoNaPQTytg1U1r5XrXahWMyXe8mugvomV9EWXF/lSdPFMDFUs
X5Ig6HdjbqskDxNng1Gtmf/C8pRM7oIN0qlOT80my6wai0GF05KSVlxo0SQzwTFl15nsEsKb3cDZ
h0YkpcziokMb2/LLQJPD0OJYIryJOpT4YUjzwaQBxyqP9I3B2W4U7a0g5bPPwktOw8M8dGmRBVe0
y59JNi4qa/IrvgZJUwS3dA52ZlzuSNTc1m11g51PZJPFMrIhZBM/zG29i7C4r6vIKMyPRUfuZmyf
KF2Vpc79heXZD8rMuX7ChzHJou+7bDAMXJt1lKpYww3O5iAZe/o4Tgu59tWSdqz9CCmW3yKkhw1Z
y20+mvk06qFPB2s+8WV4ahHCaRkH8WzH+8rLq6rOPrhwwGoKmrSvwtvZiThk7T1lGVKTJi9Tgy8G
nl13uE8bGZdmfcmkefMra48mnITS0b5iotogRF2c30R4x6blSgdGJ1016FiGsazDN1pvlmnOFROB
j0fo+n2wQzRM5okecJalWa03dOzS3lEbuzn6C+t9j1EIptB5AAtEOGRckPC7Qhhxwod5XoVipdkR
3b5Zvrx0tNnVo9+TMt9qCX4PcTpG0a534j7Q9Q1E+j5fydGX2V/Uy/BcD7/Jo1/XA8EoMCEsQuK7
9TA7LWyWhVS0JioL+sPQ+00PxSghJfc77KcYgYOkKQ6re8jLN1wOcbGQpM2HOGCfyUy3UloV4Idx
g+supUynDvVbHAa7LDjm/aAG5OHyftONUewruES0G2vpKSB209fV5s9LA2Hfg6Cvm2IcRwQjiYAv
njf9TXHAa1cPbQ5BIQfED1Jf8HC5x3N/wGN2tY5QY2f2hfVQfQmbVMZzqZjc8HXmsUfhsZwNVnTM
VzVXVM3RNqP0cC6K2o75zkbjNTinVZPDmwnrfYRNUpbljc4DiNfguM72McSFKrI6ybNCVZHslF09
U3JKXDV1CrfhcfJ+Wwly0VIRJD5cZToQ/TCvaBMKu10irkRdhxAm7ZCMoYsr1t3iBiwdNcFlW6LL
KW8etF5uIqOp6qpIVRP0hwnXOzPg2IckEYZfSh58qHqzhxA6BBDfeqUq626te8q88OkyTO1mSXsW
bZZS7CO9Klcs8cJ9HeeO0A3JoKmFqNnqdQjigauqYA6wo7+B+Xe4LlRO70cwNc5knLWHpht3i0Yb
Uj9Ojb5YxuGQtwNkUm7UWq4ffU3itmxiZE5Va+JShNtsHZI1qHdTvuxoiO5AeDn2XZPapd2YorCq
gAfw1cQFFndjOSln7HHidSJbk7CleSih+ZaObKqlUJz5RIs2LfWbpv2mKTS0M3vX1lESBvSzJati
PrpfxPKBl2EiB3ryMG/JJNSKIYZ42AF+VFFNjlQ/EAE4uejTQDeJXMtnG2XxMERxjcDC4Mhy3fCQ
qUb7/UiieCrFZx+tqRP4cSJU2anfuDVQdKDQ+q8W4nbZkOi+S6Mp3we0fxpqdsjadtNN1U2Vs2Pl
8aZH0W2Zi/1UlDdrHIXDWziLe7uaB5/3gGvwDp+fYuzBlCYWMtxirNMAmVhXOnbAd4RpjmVmAMLW
+TYaabVF7jmo+JA0s3jlogJ3FRAH5NEZvw1HesnJsJ3LTOUNgI+ir9cYZWifzU2Z8goiqjZJZJZk
mGHA7IcBYhFMs1Q+V7eFjC4jXuyavjyyym0qHyyq690HPBQOivVNySKrRLkCrjQK5ToupN5y9NrT
5aMTHVAhE1u7WbI6tZ1OKpyYZcYJRsFhDqJNNPapdObEXJhMTbZbGYOQjGJphsRAwDaZuIdk3U7i
SysgFYr8c1Pxbks8rDdeLYFmf2UsOs6s30OCJnotsBLh/DgVAPJQ5rZjHR5nlG9pDX7mZF/y5SM1
fj9xlNbdupU+KfM6U6Zjh44GO4BvqTd0jwufdhP0Wm7v6Wz3Zm5jxyyQS7evsYwxRWk1z48L8Wrs
AtUO8tlxnepGhdBBXeCvV5g+nPSWtIBHGUpdpFPjukM3yEPm3GtmRer9sqYUBV9M2PkDjcjLYHSm
eG3kxl4049KryLTNtqrK7gB7pfUpKOdS1UBnqHVxSynMdyWqB1udgvlJtyrLGlUEehu6q2wqFKv9
FeJXeb111seZaWqAujJ2fIBACNS5amPgjN6YZJytYp3eOtZuoBbsg/7BtXYTynnHwuyhBu/kDOp9
lUIh24iKbx0yxzCyBxEgyKQsxU2RBqVXTVsLFXZcx6MO4rEpVG3ptgwBanq/j4r6Ihrwpjbcqfy8
CLcEaS50KmihNJHzVmfoehqgZM3tWzZdCTBfQBvFgjDJbZcOPN/a0O3n8qko2/u8mU1MnIk75yHZ
AVOA6YuM7dvJ7Bok7yNHt72Q94vkg5q7IHVfKxM8AD8T87xU2axm/FCwJgnRM188ictIPhBr1Fw0
abnCDoDtoTF8GsYJgCPeDNpfdRqluHwDHA+FINhZ14ODw+QcwqiKgJVDI4qaVfUFjqOhAUTLYrhI
tWxIBGseorw9tO3jJLI4gJ4UGqtkZ+OxeiRFEw9TtnMSHmVOk513WdSmrURpsx7KBjCUjq6GtYlN
9KFl4bbqun2Vl1/OZZGtiwradVez/kqT4QqRRkldJAx9XsLiMGu1jCfxQoss7Ucd92uhnGDKQCEW
zZS0/ILkMpmWKPUlVwsakil0234lhyhaX7zER9nWCcqWu/yc/1Y2l8DK+9jJT70+FsOwJ324hRhO
gmpVrTDJVKI71OuPXHbgZ5/4FqadyhSRZSOLQ6Wh8FZM1WG3GQK04RA0Yg0/tFl5chlTZTQrrQWE
NGgIndl5gPS9vtIDSu0079pF3IekTRZ9qZm9Qusrd9s8p8lgSlXWgZpMc2pttSuAhLWkUBEgHAvM
ZdYvQ/lphOo5VXXSmlTqIbHUK8B6cUBQWvByN9sVamqXAlo5WNp96dn4KqHFJgE1X4S2dbzY8VO3
LEnffqrG6mZYh7gO/d5OTidF/9qS+Wl2zCifjy+97ja0WiZFlvLDWrYyCQboNSWEjqte6RLgfeXZ
tRn9ruvqLz7Kt3NflQBo+62pihsvg7SlaGOQuFrKzRLOaYShH/VMdY7fA0EHGhNsz02Vc32RCfZB
lvjj2PF9g6t0yOsr5pukDNBHwgGRFGVcRGYzLXhj2jAxNiziqRDHgG1CSg4G0cOytg/jSI5hm12d
JRAZ9Vvn3XZgK3RxmgQFU0vILz14LmI2g4ipMmXviJ27WNjwQvDxDk3ro+nqZDLWJVkWhBBy0Gfq
ocO7WvuLQhCnhCzU1KtFiw+u0JumKpMR6yvUhBd0hsxdu20o+21eAl8rJhm36AVQQplkregUwZBC
mrVPsmyPGvEzMHrBnbnpJ1MmemGd6jjboyV8Khd5rFp2CWwLqWUSVz3eVlB7qxBiL6huArqeFjrf
yUzs67XeeZLtyiG/HA8DIx8dOZT1chnQlC9Q2cMFwGT/Fq104/CyGQq9D1ywWwdy1wIdaZds3w9j
womMm5UlZb9vozGp1/AY5Oyi1W77Vb8w8L3tU6/bXZPfrl2wq5HYa1PvLNf7BTj4uZlKGnaKUr7r
whGEQJpMY70bVnIxD0DoIewZsE4s690YyXStg73Ey7Fm48MYQouVwU7m6FoPxakOAK1V7KJbAsDJ
mMRTT479HN2f1cWRz5Ajc0wbvMlCEkt8Z0Y3AIYQ+6xoH+hcPXTexrNE9LKbbkgDdKoH7TLmJVGT
zO128iRIVu1gQ8G+a1d+qEhwzLK2AgLmrlk37wvaNQp01CKde3aZj2RTw6Lz7KkIF7A0QM80dNk9
rqKLxXegWXjwMui+U4E+9m2Qzot5ruvqtJjllQy9js/BOs5kp4cPgQnSyfn7MPzQrEu8QmXQ5FiF
XamaXO6HvHxuh+g235Z3tC561UToIhrvygL6tx5AJs3MjejAJQXehMgkMyLbYebbHvJ0FQArwux+
buWVxTShoLfGmAw3bR0HldkNzG9tAP208WhUdbd8woAaFDuXV6h/EwnuR16opgq2Rd4l/Wzvs9kn
+UJOJV0fc6BaoLhfgJybVHO/HUDyswR4LG6SqI1HAtzBNVAB2IMB2WMkFVG6XC/66FWObt+XfH8W
fVnht6KE5g4KoV1B8ilLciHGNsatSLvRpqMs1YqCq2apPvtmfewrB9WxMs+mqpzq5ZzKcVzisWje
zmXbu0xAzs4vdVBcruWmpsHVVHEQGkGGIxXgrjxDL16UlQKu6aYAJ1KgTQfS2gSCTC+56tZ1jMvS
PBeye8RlP1yWJy686gDwkC5ePWwamq6Yb2h/ltXlPe6ANDgO9DlIpnlOoql5OEd7TwEoAoLRpbkk
fGIqRGgzmvCCWCg9XUEPBnTbmrNl29rwoxnE3oxZWlpymAygGB4A+H0SPaQn66C9t7cVdaryxQks
Gol23EA/S6WgX+bwsRafhaYvyJVf1pley7I+Odxtyqa+yAZlfXhEsn6ocqiUfRKtU5GIpn0bAzSo
YFakB4QYBeNjQXIfyxEdKwHmrdoPFvcnWUUo9kK6mFYgW/JoWw1BmlV1GlbTTYPsLWh0Q1Jk1Q1d
ebs1ludpiHlaR0wnctZ0I9dpVIWGjuuWWiZ8HEXCqhnE67C8FKYv9g70MRVmGG+aqYasbaIcqPFY
XFgvFA1xfVUHfLie8pgizK5R5fi1rNphzzvZqGxdjkHfaoVoHe5QKaoPXq9Atur+A0do3BRZxO6M
B1s77SpYK3zVvguu/QwNRcvPE5pk0iK5z7ryWQJinbJcA4YEO7TSlwqAzm3hgb/lpsXbIW4qWZyw
DgCN8uZL0+oSmB50bbey01q5JGAN3sOKlmPUNvdVmE3bSef5hkS2VMZH+4kUabbIMraCTqpeTqZe
WtjpeOx51aqqLrcRCqoETo9Oq7Pbvr6BME87031icB4AfcV9mU3YKmbYnfT0uLY+RgG5ZD2564bh
Y7TKD3NBFLyV80JlCGybRM+sETfACZttIHmZrE0TzyuoDJ2R17nvTsKLD0C/Dm4ND3VkL6vWQbEL
eKLd+oaK0aglaC6L6SZf8QaBO6cKMlTQEHSN4Kov2WVUcAieSBHaZfuxAvA3I/1EAeCHs90Neq89
sWoICU99pEsVanIpuKkV6qdkAAm0C5o+1i0/oXX0yVTox2HQaReeSYQ3i1qBtZQ9GuJ5hhX1EDif
CJwoJeVM7mcNYba23RiDg/GOQtoDil6gppsypiTMlQyKexeBjCKaa7zWNsGMBSorxh1y2YUlOlLI
glPzSaYNbFLRCn0B/fwUZVGgsBlPfo3UvDgVuuBlAPlEZcIXCWXRF14v0Xay8qJk+RV27YlO4WGC
A5DeAUHGLp3K7GhpfgYoqg6uZ93miuYijGkPIFCX22oUY1zVgKf1CjqWDquELsOnhQL5aSI4F8Cm
wImD2EtN1TzQooWTgnDdAy83wEq60B6aKr+PDND6CW2pCfTGVSIeUJvO1LMYs74GhbqC4m36E0Z2
y2W7HYtOx3lYNTcE1y9Bv4EDJZ5M+Scqlt08zI3yE1+AKUzQgkfOYwMqcMayp0HTt4yWm3bWNyIo
k0KUr51oHoAR7Hhf3Wa2qpTvqUtqEN0CLlMBmidIOmgtVSUuJyq3S5M7JbPhpmDlbV9pHCNpnoKK
3CBZTTEvGqpqPbfK43wrxuku1Nop5GQd+xqByFCtadE2OzkOkFBoOLkOZyDa2GP3OAXZh4Av+zKn
Vwa6c7nkQBrLz5HBl4OQUC4/By22CssRUieSlwDJ6q3lfIfknQvsdZU1WPX9cR5FrpYMrSprGQXd
aII6yE9sSQAaFOnkyz5e2DNls4udAUvQ3EMbcShSISsSGTXxIvubToPQBq/nwbP6pU66BYGgAWxq
Q8sgjNlMzpLfh6UBfBpJW+6xKTcaFVeag3w3cUB8dAZQL20B5pDSbIK+uWiH5dH7PFkaYS76tdsD
G6RJ4Z9Hrtdr0VZjSkRUKELmuLIjCFqUXExT9lp4e5TW2D3+CIb5uAgQu4bSwtnRmoFCUVN3zC16
Kfi0JMQGsP/ZK+potaMr+rIw+gxQSVk0I+hCBbRPNDYxmfv2MEaiUTNrX1cPsm4zljuSdSwZ+pZD
et0A+M/Tqvezqok+5RME2DSKKdG+vDIMQiOrloMjzagqB7nsWkBEOBziqSMnUKwsaUdgmh3wU+1u
V+JAT/BOAsUBTtln6227IKr0zG5d+1wJCtyKACjJpnlRS3RHRsBLWdM+ka6I5RRFcT4WcJgBQa2W
mUI3Rv3FGk4VnFfOWx5lB3PT7ocleIuce3JSRHGYQxIMeg2VqYRJQ4tuVxuCNIjsqLp8uvML7lUv
KPTuiTbbkWT7SptTDQWvHmgRuw7s1YVwRGFgDSJ69YxeYJvpFGnIgHIleZyTlie0PgBFG3eDBGlq
0ezGt58ChOFwoDEg6hQWUiofLDBT051xKt03E6kUmZJRw+l65QLQJ3w/AsTvg7j1Pkqqobuqi9sC
+WfR8ShpuvLjPNyMQ9emOUdG5WV7ZYzblxPglIZfLGS67J25EBZEHbH49WIuu+vFRyZ2K8hcUurH
kXGSDAx6KC7z/BpyipUebVsCPa3XzROa+D4DeL5pCX0Uc3VRA/RDSNBN3QEBGUv/qYxArW6adTcU
E5zsTWYvSXcFlKhQQ70AB+9hmqXbrKF4dWvM68tKCGhvwryMLXDUcfA4zkRTKV7hK7SUoGU0/Lg6
c+0NHOjUlJKkrHKvbNBcEIb8vj8L6XOO/UbbwiiezdCVuudMtDZZhBOJHcz5GGuCAwq5gHK+RHUM
QjFL5roxG1c2BnY3bVEd+dhOmCWGhxmoCUGtyOgg9vU4Kjge03FH+yHNQOzarmz+YNsJX1LeN9uh
qAaF5mY/whH1Q6F5GDcdWhLGa6fKoA4gblsW13yq9+cz3ax0HyeBgnRZmxBktajd5nr90Pkl4a6r
AG0C7Kld/dRn0D34Im5IedtisQkDB9oM3pLOZAAwr3RbD8eRtJ9XALdwIt1mEseNL6Wq8iCH9xBO
vBzDy5UVowpr8qUE7aflw9674K0Y+/0yRFBzJH0G6lclxncktgsIHFNhUit4FdMJUtrk/asW463M
+gnIO75axvm5GttPNarKDZojB5VOxGTNgRyLOkt5BxYr/QLi1jp+tBSWsuoCCEAP5A0OdyppYHwo
ngPTznHkeBavIEfNWROvDd9lQoMaSQJV0xJScQBgMGVgkQ6OG2JqIpBZQCEsurLYYMSuon5DyDSC
hgJNyJH6RU/Zw9jgdICYPTfWOtOPrVvyOOvR1tVQBflCQV+GZhTLYGYJjloeW/lhBQzpLMiKFS5q
ZUC/i50fwz3C3WUg6/au9EXc29UeSx+J1G1ExHJ4Awh+kJOb1TCIZFpXFCOcbygbLTBsEAtZWXUn
L5vrPiDVrpVw2B8gGx1cBIGi7Wcc8uoa3h1xt+cyiGnwWC7BkJaZb1UdA9Pi4qFnXXvRB+1V2S/t
rsIjbKKulphU/ETmUCYhKGObeoDzjxoUdTjXfrDw7g6U0jqxGpJ4waCwVShTFF6b8eH/ZudclyPF
2Wx9K/sG6AAhCfFn/wDy6Mz0Ke2y/YfwoSwECHEUh6vfi+rur7/umdkzFzARFRXlsp2ZgA7vu9az
JOF2L02+d/nOTe0hR6cEr56fgjklB6hxcA1si57Lw3uAEYLR6fXDtnKD54aXNskcp0kw2l24/uQ8
K9Mes3DnUCwDY2Ze0wnjFJVNxPtlH0qDstp5tp75rEJ9DJoAK2SxxNgjE+rL+4a1RezY8tRPwU1X
9xvSD2PEurKNG+aRm3pJ26gsPQAQbe/tJCEdtKHmxLQs4ETVwbFr0JVPQ++i+X3y1VQlcPG3rvCP
EAaLuK3YeMlIGysHQyQz8xNbJN+wHleYaTVuG9JuYLGRxFfAPFBWkXhI8aOeTM/KoLkO/Ow8zhC9
dWW9pCq69BKw2ktcHxtcmM4b5k6HRuKuckNQ8PTlK3e6fFfyVEZOZa/WFnqzTBluReC9BEW7Gcdh
o7rwC0rGGLcZ2tdSW8i9jnxNpXrvjMsTw/xgi1mYGRv7S/jlCffWldk+n15bhsa/ZwlEz7ypD71N
Yy9dglNYLid0gH7EXX7nLPDwvGD55Jlub5Qosgju3RSxSXWR6kZ9Zj729GI7V9Xw3PMGt1On+Hb1
qk2NTsjFlM4nSGWKQLX0dzMvm61wlzbSsLcP1qmxgTn9JhOQWBjPT1o1PIKoHJVhsWKLkG/5/Cj8
qklMZdiJNoNJisaroiZYcKNg7Cd1w7A8jYETNY0Josr2uxZ8VdbVX56T76YxyX3xWKX2HaVKINIk
t+KRoc5OuEfPXTakKD3YoeoF2WVh+Zauz6GYxGlosq2rvBFusowmwsTRm8/GKQDoyFVsDbq7lAzq
oFa5vc1h0kFdzAAbbpljMKCDO67YN2fuEbUlG9zh2JNbm5oftjP3kz9BZqm9qNaYWrbxTzbE7jsv
5uha+0R49kXS6qaYdwa2QTIz/0204HBk4WTRovJNVntFNDKRJzMsiZj0+jkY+2UTjP5nY/GADORE
nlkv7soRJtJzT9jPzjZN4vvze2pq7GAU5d5cO/ctx2AK5Gms0FTJVn82Yrkf/QqjN2/gmt/poKWR
zsdLrntxWKDDubkud2s7pYx+7gYsX0ZxGakwv8FmNSZEZ19ihPLtjqpHe1hF7ZTCXmjas9LlQ1CG
e5ml+E375DDnGziF2RhafuoMNUvamCnOa4OVhVlMYwz4OGvSn/68A5d9CiV30dNWYtdl+sNrlnPm
juyIfUVsxlI9i3HLBwWLRoZ031XLexOIF8q66xjYJ93Yy8BBcKCgiGAILQ9urmI2f7adzR8qxn2U
IqPZUVqjngxmHy3NwBII6J++E3px4KKFpT87D27XADt04fQ4coVlsnhMZXsmrSdjWEcP2UievCbs
ju5cbwrvrcvQoqQ5bI1Ro7gdhqMyBq5TEDzbNjcRrXA3dZ6juvCWKPfLBQvtoWPDo9ugG1iMI1Es
C8hDV6vGxG1OpuqjQTz5nb9xikeNtQINwXxUs93xDPxisZRVbLgN0TEP3XExaNSbvMYqjcnp6S1t
agmAILyVffVoSjvBC6vuJx3anezkDxLUT0WdxWUTvtV1djt3/g9sOg9z5c4b3aPG90eI3/2m0u7e
8d2jm4+rkIRSdXK6vay8G5WnW0oGXGSKLQEOwG3n+z8X7WWgGtyDb2Sk/fw8QA0lnF2WfsGmQYt3
o+0u79OXMgX6CPVq7t3nQoIL8Muuw1Yd3Pruvq2/az3deXOJLQTKLPEv4KY+vWL5VIUPQ63bwk7o
jdmBpxCJTNM7FvJTNtfoZrW6zJyiGmoh/oSoDDyVxRwNCwy0JQ5ykn7ClUybc96Fw953Rvdg2+BJ
6u2woM5uGizyFTaUJHTV1gYKQ0jJU7habiJcULRjiVLFOczdMdKdfQiF89YSx4sUtJa8CZ56qCMQ
bviLqCbQbAPKBm7xhjkWWWYr9JYYlsLhF5LibqWuupud2GnofrAt6vws7eMhtFd3rnaExn5dnKGD
PpixPsNRtXruo940DRoYGinwRbF0OpTytDulhX9b1/NNmwYW7eVjoKYNnYvuyAqXx2q1wVKNLdLr
AXPY8YEX3RUkyDtJgzJ2K/qyOA22kLbFjMcgm6Z2TkLh7ediuv6qHgZ32QdAzEAjiLNssn1vQC+2
KZbuRRX39SzvTC/W7TgpczNDkAGvOFw8bEd9O21TrBB4DjET2NlUpdR2KBoQdi5qTSiXnPhbv4/z
qvru+vF+YHYvG19teQ9aYw7qY9YXb+XaYPdGLJHj+Hd1bZpt4Fe7OdOfI2vOLs+qpK6829HmVw0r
o2Us3DSd3PtmrKI5q4ZtrvRbbbMJWxVmaZsdWBtO2I7yfKvD/MDK+tTnKFR7mh8yWidlU7EDM/ml
kr7aL3yfSczagQN3AcMHE7zZO6wo4MwzP+6g672IjKLHJn67ZcBpolymRRTAwL8tBTSovjfPxvD7
sXU/XSbfUjZcGKDBiOSQYSY3LhZ772TqpixlC3EO2ESpwn3msINxwZJhNd6UnXkeQohplBIbE7dF
B+Qd/azHZj04x74mw7bpK3hr8/jQjWbraeau1uMcec54AHDzLNLaojH2vcS44Z2T8hAiBUqrIdv6
nZ5gdNC9UKQ6OjX96gJ6auiw91iJS6m9bQCJAKSbOU2myeMsTwGqDkPsd/y0GMY2AYd9hGtqas9L
ZtO/erK6q3Ly6nZxUJrL2iLOMwy8ZQVouYMn4QbTeyqzTaf5lxhavHJ60ih0NqWIkWf0MjTPKhXi
JnAVXDTKrzdUm/FMlnEHg/zNemi75/q5T0FTZPxnJvzbtpgeGCigqK/5FAMFJ3EjOxX5FTpVlk0b
LfrtMGoSta5f7gBp34QDOOwUFoyV896DR0IEBhmn+XJtPM6ilMElR8WycJvFAezNcGnQKZpg3Du5
c7RNySPjizom7Y1nUOY7jmZJFmKRb6oRl6mB8xSD/u4Gs19odbFO+bHkgJik3z6GkCnxOTsTjTBc
RZHSeAohgkvfym0xruZGP6MT1AXuCYyXCmDcrYW9BA8+jPSsXihEunisCi8q9HyPKKrZzJ38tq2C
OzQamThd91Syisdy+szAfu4Mmtm2ke02Y7KBthJkMVBqs5GlfVqeSDlnEaIRXuzNEh5XF+yEi4Kx
dtAuz+WNWkmVOWzfSJtuwjl/mUiLOUidUyMkEDkTLtgKWjcxjQHGwuneDdOkKM3yWPWoNBS89bJJ
MZo8dPxoPMBkNN6DYSgoMCQqwDj7sgUmIxX2EFkXkcTDjMuw/CirqUts390qW1E0V5B7yPfo0Hsu
svBiJQr02Um7/Vj+zEMKxq5wd57/BYbQjwu/2HBTtedCFfFUr6sVW066V+hfsrrDzBi3EkBpO2He
sbR8DQjKek/dmnbArE+LNgK2dSuhcGytRHmKImpLS35WBVorZfgtGi8Ovq6EResssfyhm1BvQP6/
u24ZDWrOdhlEamgMPVoFwo+6oWRryrZD0VhV25Y/6SL0zqVIw73pf9rqCcv9fuhLnnRZB86qQZ0H
fI/1q7yGCmTYUp3ZG7/FmmNl+aKHdIB+hY22w2OOCOc/a7SFNVruBhZ+ZHWuNiSTjyBXzrWzakJv
uTf3STPhmfF8gQ6WFz+FfGmQxsKCoG8aMh4nn+oNUUG5ob1NRqORSEbRGcmsAYLhYOSLHupZZ/2t
mh2+ndW98NmN0OxG+vRiRJsoluZwvfRnxTnqIwqUTJQgenKDmVql58mxgDHUOZtUDlgrxPWthXVQ
nXy5d+FX7DJ6NwEOq/wh3DOVN3HLodTDx3pCBAGU3hYc8camCzY2SpGvCF0gKRAEMXPQ0k9OAWCz
hKsa3OV9d3QGNwrnrIiHxvmdGf0jgXX3O/D6e5bo00BoUzL7I7j9ry//79Vo/PmVGv7rP9fc919f
nf8MjP9/f2r306xhqu6fP7R+mn+9Fj7MH59uzWD97Yv/EAj7MxP1j8jXw881f/5ffPN/lgfzBGeI
avwrUf4f8mAnBS77r9jgmrP643f+CIS5v7kBYuQhNhqXE7zW73Gw4DeE/xDERGgZ6QIEMv+Kg9Hf
OGI+CAVSIRBBX3/nzziY/1sQcBd5W/bHd/8VvP/bI0T67Y+v/8/f4mDiH4kj4grCEAVjRASu4K5Y
Uyn/xgE72nMBmRQj1KLy26/9e4sVZwibF0R69kRpeHAFFNLgVpd0J3OAwX6TopT0TtyEt3qiRUJm
TMqCL9GsRnhFA3YdCQzMr2GD96U49APduqy7U4FC0SCdjdvDI3YRQGmB5bZcv5MpuHgjr6IhKL57
IVFBsg3T/r3DOxJbQ0qUnXxbZ+pDOepjKsH1k0Y+FeDgGqEeF8qLxNd4P7qk23ymMHuCd4ISDTax
jakwN+q5LgHM9G14HdPy3HfsnPb5xwokVzy80tTHcqXYlYdi50HDj+tQzlGZVdHCsLgJSWDILnIr
UYR3CCcMzLvRaX9bUFxUrVMRuRxMWmDPlZN9C+pcG6zfc1/DlfV2VdOBtfTebLcvZuwTNd6Sq+Cy
ujgIK23DVa/yetyBoixgzDPsT3OO+pQJtFQg7XoBi3dw8GkMjKm6QZQDX3APV6cLuW2ccRMs4hRm
dus4442u8akm6T4ZDfoYYgCeD7uXKd6a0/I6QowJHQqVF48SgmmR/HokC26a16Q7WjnPNRn3WQb0
bsy+VAuVREFkjddX8Ud0tAM7DCWCJNBYSNz6/eNiaR454YwdBZ8pzPqXMk+v6x2beL8JeYe80AB1
SDnLZe7IFHn5/ALaodzwvHABxDDYOvrUN7CxoVm2MUvBUrsBbAgXHacu6A+xNJD85wfWo78EPBG7
2EM2dELBsV6Y1+r95FZXNwwuZasXQMIgJxg3sdOT99B3waEGeCvHl2hMqqHfYKWFSujjRhLzRaQn
V0gqGqQaN1BffIxGiJTDHBvfkrio8R4SSaBdOlM3Nu14cRB1yavRYnfRp7zGfj9l2XfF2MUHmjea
EOBnm0cGflUUcjDRTs2uTYXdPQXh0kwF7pYqPmSAVxZB841MCZ4y7P0c/BbME3SMffdS1+GzH76N
DJOGTxPZoEfgqNPqxyWFTlWzXEbeSvKTutn/uvuoekWCXea25IhFpad0bD6tCq/MvBJSTwmwTc1x
SUbijet2+unkZht6pt4GTf/Ci/AOE65u3M2UBRj1mHH9AAOgBDYxZdVB5d2rnPxD5qSHhWAE/Rr+
Hc9jWGJhZOdtN3qoxMBApaG54UbUUTXhLv8as+saY4ru3GmIIt5wlNzsdIfhihLpu83YgcNzzefa
j4oa9WKj2D3XO96hzzGG3TvQsRA1pA+YvQdg4FeHowrJZvOmNa4G4x2U/2XF+X89wnHBBFxfY/1R
3wxuQlBDGsfbh6uMrKruRQfggGrAwfDZ8g+d6lNQ5t+NO8AMprKOg87CDlYXuJoo0gSegmXu/bAO
VBcJp8gN/PtxCQ5YRz9CvbzIjKP016ewDYuk9Ia3ueO3HXcutpzh4IbzEb7Z9OqrnUQ6DIgLExBw
7pH0Dbd85oc8xcOXkGMLUsNuKDbAC25a4923T92S/fCygUC9yb/DtHtp6h9DNqBmC5E4aBXusVVw
NdEDY6wEznV9djAXi82vR+3Bpxh5/ZTZK7AFLAUTBOUwuwlM/p3Ttt6S7q7mKL9h0oYxr2DruMMn
MCIg0hTBgVl6Sb26IRZV8aak+MEw7aOxcM9UIek5d8X32Mz9xpYCGqxrUITTj5ZRJI2LOh4MFAnX
ZCQa9mzKv2tYXPDAi6ix+jg64gri6jovQH0qZrtEaXLfrpUOV85JYpdOMoAnMWzKKtJEx+saOohV
AsEGhX8XTH1UWHOoqF/We4MyHJ+0DK/5eNPk4TpTr5mrv3WAXEWKezKaZopaak+sRtEOlZ3SNowN
BiMMqqvLhIiyAOMwp/hLdBlYdGSkSdHhI7HhM+jTWEIxdyS2DjaDdF6fulAMdr9f7usWVxfU+G/p
i+8cDOzoj2dW6sdi7NzEnaAJO6I6T2IpkkEUrzPusDM5PwXcU1ljlK/SCoJF19wD7dWP9J6AMKx6
lOilUd+Go2HGWTZRZpElqKSMTFpXiTcxfGyaXofJbOoqv0PO7IN4U7/5NRYoNpV2wdD1Sg8cbRgA
euDXlULvXdFGTjBg5WBo7o26HYABRUWOZc3z631epG8lX/qNW8D3mkx/a70ABSlHBSAZfWhJfphH
PLx1pvU8SDzIGRCov3uCZ6hL533CZXBwZiqEVQ7MFyAPfI8sJSunghYb8DggKSU/BJ4LN0syhEH8
6wn8+k6QIxvVDd4en3Pw82NuG1iHeGI1mHfXyesIHA+OD4pmIq7rZFQ5uf81XKuZXwvyXtEWiaER
3vTIL15mk5Z7r7TKDqqbNm2bfc7piD1sfZwBooe/3nmqi2u29iSK7JSbHgLBLxRUAzZXQCPM2VSF
/AweAwjHXYOsDHIYKShepYDXaxJzFBK5U+PRQxQFc20HcloTx6Wgd7V7ZmjJFr9JkDGPJXNPbU2T
tq+eHUmTeUoBH82PjjI/dXfpuLcPgNKtI7+b6IUIdpQ0/GEN/Tl4+W1heDymBZwcKPXwVldAEMCi
h5DMpIrIdsDx5FdH7jugKNbV+zHkeO8KEqE4IEN6HuviV+LcrVFxMZ1QCjO84kDGASPDBQFugY6J
HyZIunAkNkVw8gfkfyvYc9hP0Jw1Xr5Xnp/MCGgRqIWeg8AMtkjET6Fc9RHxaRI46SYLoSSaYx6E
CZME8m79gKh+PI7+sUL7zEFVG4iDDkrHCeCbTzCZ5n4XavLr+7P7hj9pC6wZ2eUSs8b1ajDfOm47
KOXiIMZ6w7FAteU7oOYYXtE5y9GP5fiYAFqY4x3xk62v475XkS2QM5jKhIAWTV8zBJYDCIwc+Yim
QeZGA/yEpj4JpP3MG3RHOKbNpjHDJriI8yL41gQ4RQGxCQMDfoavbNkqbJItRfvM6m7Hxw0t5/0K
IK8wrGkxo2ekKkT/0ACCXQPeFoHyyZDTGngccLZA4MyPaTU8FEBRmsnbrkNrbgIoxZB9CDk2gB/T
ztmstw+0RkNScLTzo8wf/VG9NsM2bEtEB9J9s3RwZ9ixNeW+1HjobrMRLN0sA71hdbPpFLmxAmz2
BMDU0sRP073HNe4/BsTin9ezBtIFA1GzTZ1/heQmRXYK7Kti2cED9m6REeEtPHlCkhVbx1kOiYt8
qEG0C+n5A45ruszI7hYDPyO5klRDsWfBgwKk3S3hIXcdCAHOLUiUHROggTOcc6B2WcPOMpe7conW
WzNXOtEjvYA23S8QDpks7iUjN2wOTxA9GO6WDdBnSHLmZXDwl/xei/qjC+6ByjXAXzxomvQMJWbj
ByUE7sp95CNiUXlvHnIPqyGe54hM1/Ms6ve20jCpe+CkHZa6bZG1xRlu07tL2INOix9j2c7IN4Rn
k4Kkx3kJu1aKmJgB1ol9LJYc2cBSF8hLwNFiQGpdTHPgULAsNB1vi3H5DnHEAoViUiFdPYo225Uz
YPNSd8ncS3BvNYaYRIAaLswSj94oMc0QkYMKkuoZKZ+wTYRMOzjcp0DNWLAHBxrmACRYagBIWCBb
jdFnGag8TIlPETqoNwQg7VTcFwxNDavwYrOtUBOhsMKBILfU855HCV5nZIBShmI2MXfz3VyGGpgJ
gm6IkFWt4UnmFYee1Zd84rcqg1ihgmZEtdEltLDfvNikDopf5lcbBv3MCSYgIirVN24+UMSQCMyR
JfFGfSkH/QNb+hDlpt6NHnZlBSY/ZN+1O7roIxENL0LE98Cc7Pt6hesGe+VmhofnTyrxrfcYDGNz
miqQLLkliEgz9J+jvMuhbyIa86PgQKCMpmHcNGhh0sVHLhW2LkTFhMPSSthY5Suz+yKtOiGPNRyd
RfGYz+MFwl4I6qnJ79Le3LF6s9jh1TfdtEVwNQEFdZvycYmNDbC7hTDTHNQN/g/0FAiOWPkDPinI
0xwBlcxFBHTZtaLrHmuXyOPCKvSyGXruoD3OHvIc2mkOM233Ho48mMAw8KH/kasK2WCU69pUIDK1
jKEGxrOLsJEL95aU5o5y/1i4eJyEIrbCEakIanHTVl59gH94linU6KFhw6ZQ1SenXCSEXGidZuDs
UND7tZjiSq9UmosbGrz0i0KAqgm+JghJa+7/mS9AlQx/FXl/QZpLoBgDoO6i2HOn9GLKNHFphvZM
aIizNUMMzAfOQHZVPQC2ZubQN+gIGG4eeD6eZVETApUC5J4m3DRIXbA80WzwopkFqN4XuGBp4CLg
I2Jrs0PpgBj1MznGDh2+WK3diOBx4LSa+iZ1MS/UPHxUc3hAOnhCP6OCZPY9tN4MzKIi350LqCK1
wj3MvX6NvbCBgAnzIimGME+GwcaepXurxz2EZuQa1RqWwWZX5aHCfAPVSQRAzk4tl9TPPiXrgUUN
3dMkvZ3bh8+IhsMG4PfD0IE+17CgAYG85jipxTNYAsAYAxNJ3+gMX1zPqd0ULvmgZZMhdTYmntNL
uJ/AkAwQtBgd9Eq+hOm59c1FlCHsPneCLdy/uAbEEIoem4hHks8sDlkKy71JEcuaHQD2FDBYU+Zv
xEVqoXKAIbMavZ0TxEAc4FsHI5YNt/1yGN1mxpgk6LG1OKKPGx+llyH6c67hu7pXOwT9KS+P6CZg
4eIEAF/6aRyKh9QHnAdt+svo+Z2m5pO7ErUXdqsWxAVJAS62ugYzgcxw4RF1s4jywkLI0wY65vo+
d6o8gBXYK1pJUJ6h2P4UKQmAnWFM0/qs4SowA7mGPQ5FsAVo44PvMicMYxoXGfdPXeAGO2WBPfOm
jL02BDGco3ycQy9CiBcoSk6GpM11FUO3AmpdPjTK5zvDbml6ixIVmEO7fFRD622W1kfyZwEFA5kL
vtNIX22qg2gwzRzBGNy7af4mxxHVvP4aAmyeOPhin1c3fjCLSMZpihiC29sXQxB/SDNI1CUOpADi
Usv7vIXwIkqGnJi9m0N9X8AXTuB03zYFuiDVFs22d5Dtr/MeoVvA1ANpEPpYlmRs+9uUqQPBxUJP
p33Skg8Y2WjTOg9iki/joawd8FzOKwBr2AgAxZCIGp5LgKxuiBBO4+b3Q1igWWnaw+iBoqXok/hk
SuCP9C00cLVRTmVRkSIB1vcwP0voWWgd06iDi72xBqVbtzyj6wkSoMwrUYN0FvKtOPMAJGfbsM+F
9Xcek9/Q/vFGonzVfSw5lmnYFU/+3O8XLz3rwIsHXb00/bQxBkd2APsfQ6hnSAovXnF1LHmoe+w6
VYv5VzswVBfNA+CFIH9LDvsNgk22fJJqnHH+S2H3DsD4eiix8Y7bQMJz0xmoSL3wKwf3UuhiTCiv
m/X4GBubDK/KqvU8HU5ehafrDUzYS4ma5mak3Y8uGJ862j0DeYR2iIeROFkFIxYNYUPhJIxDN24t
qWAL4+QQMYxPwpXocwayS/NMJWNZj9uuwqk2BY7NqS26q6UInooBxmdu7oSY3pWF0wiP2Nn4KJu+
hA+HZs4bVAwTvxsmsR2oPFOQZHGXF2UsK7B0RTaGkShaARNzXy19gcxuuFMOw7ZFaZWA6tjOJbBB
pwWVNrBL7ldbcL3d1mhUzB4rvh2vNtClAhuRyV1OOMDiuDx70ocQhS11rjDzXQPmsO7vKuSDoLFd
AR0mhgInkWN2i3/waEDQujN82VVe9gZGKwmKSZ4tA4ncoWCSZfBZgMjeDjn81nl+nEf3qQmGGQsm
zu+ZsU/OBTS0lpY3HqtPGpnDpCj8DLyTuQ/798Khp5aCzEQQ/4CFG6pn2y9YD1DBGw9XUmciiBAE
2kpQL4jFSkQWCC4h5VEq0IvKFnjSkvvofcczsj99m/5sZnMrmuCeeoDK4POaYwgcYKxAqNf0Qc4Q
PrAFImaEYzdGZFcIkP5xjduWfuLgpaiHAo1TQMKhdrZlN2x6K26D6j2dsFbkOOciaMURJTwySkIj
dJkfZHNux3uc01FtUsqudQMOoUBQeCNC6NMQ/mRb3fUu/TkrcC0BH14YIlIJ6oeEt/wz1e4nDmrI
Nkvojkng8jecfjHtkTxeYtXzRyvGTWjV1+DqV5zTUkN1hSNOZ/eKfvOhQQO17VV/w8e41J5zwDwr
ELnoA0CnvobJKafNkkLvrOx4P4XeGNet/4MUE2jW9a+M2EtmtrWWD6VE+lZMFPAMHtWo6cOo0JLp
yg/vZgJcs+gBLFEoeyDXhyNV/ifvjZOosX90OT5ZaunZFwR5KVnekYaapAzHYIvjU3COkKMxJBdn
TypzhKFNdjIzN74/3ckOVrCf4pih1m2uvk/kxQk54DEDPEhRiOsax9AlitJxh/RVRGfxbgZsiYCX
IhDz3aaokDesBL2px9XYd1WMA4sQXcZJG2rYOONYw9R+VlVtE8Y6RLT9D+N9gp/CSoqkcpvMRMuN
B920DWBJjmY9bsqOdtvOZD2Oyn320DSwCgKQO64seEroiUr1HHJrkAkg2zAEcdd6DmKZFh5fb88I
guZPdXYuakVivxXZWadZmMisuuSkDuNluu2rSm2dDrY97RGrpVPg7B0Ln2AB7fM4FoBi8MtRuKpB
BieudLY4eZ3JohLO4kW2rT1Obv3gS72z7uihCm7DG2gzd57XQ1fzUco4NngtYGlutTw1eHwrVmtO
3KvFuVk5nXa2F6ceVjUBFr1fIWmQi58NdtVVRMPn+9AWgmQ9tV9Mva+CPuv7l1VMQsrkiGPbYtYA
8hZyWc+WQjhkKE+IB2LQQF+dewhCuQdOt7QQ0YLsUuqBxr8UFMOWCHk/hCy4d18tzqtqhPvfHN71
j4OY4G4FOLAnECTwsFP44h/nvfWpQHplYS5OY/G3eYEdT2XOxlTeqaDIqWfk97OL/tckvf5np2z/
/HUs52p44nhK3Pr/2iON33X9Xv3dJP39d/7wSNlvAiYpPNJAeHR1Sv90SXGcZsBwVibcTsC/IezK
v2xS7zcGVjXE+ZGhoH7wl0vqh78B1cPPw1nFCUcC3/rTA/4fuKT+esLb3w6A4j73WECDwMXZnQFf
R9m/eaSzm7UzKgUSraM+nDAZbQsQ2vKdmvVplWitg3G+6lzSc3aUAo5jbf5tC0gLhZdeV0nXW3/M
5sfSsbvCQ3zewq5sCUWhlm5mii8qOKxV0L5Mudzmjjr1DryLYj0YYka2oNEfpBHXjLLDKMuPf3sa
/4kRHKxnXv7zEon7/9g7s+W2kXXNPhFOIDHjlvMkSqRm3SAs28I8JoAE8PS9QMeOrrLProq+7xuH
y2VLFAkkMr9h/YYAF2ebhm39dqOU2oAsXrAOpWP0ZKd1uJitoJtrYFjYu12u1ikr50LML5vQ42Yq
g+Nsdd5cB5vHGDCneG0nOMiz6Ft6+3x2zFKR3U1VDCYmO00Tr7/CjPRZgRKsl4jSeZ4EH+md5I0Y
GrUjdgXZ6zLO+TK9oR/c+U9QTPphOppFVgHW036W8BV44LcQH5zmzS7X+RR/Wr5NlZDXFkb5IUwB
iYrosy0nFGMgKG61banhVj4pjV8WDuq3j9Uj5rqyG9ibohtfbip00COAytkmVhk950YuOU6cepbJ
pZYcCw87dDZoiIizCULwH4g5NmNyQZB8n1SxIsFz+ecPx5k9+L9/OC69T48rXJBtMfXfPpyurCxv
snuD7k+FwDtfTIO9U+03suZrgm1hJfamWy91lntANzuhhUfhO5teFQ+2Cg4926mAv93/ulg9RerJ
mMKjzMTF6buVhGtWZ/hser7Ge0YNKLcdGxUnsS+cPDfRhMgLO0kR8Y+dbO2JUzGMm4qvV1Lnj2Jr
hwSGOwyXzdaT+6QuTjHX6eyM3f5H2Fn3/rJ3i8cMN9S7akAxjNLezRZPwr8m87XNbHMX6tY2UtrB
D7LTiPkn5YqY9IFyxfqf31Kh//mW2lzurusKMvSGYFX56y09UbYzQ+S3BXm276VGXLWOENfAuyY8
hg1jQ1cVWba4L4Ph3/iz9rya/faBerYFp8uzPdLg5o0f+JcFRQdoV2eVSzPPwvJGI46UzR7Y2dcw
nIKE8MT8cRDkIUFWUmQQ3EhJpu/GouMkmn4lcwEAUsllagI8FtRArKLCPHWF+T7HDtqOq9UebDZY
fC3PG1d1Ry7VdKe16TSQvPLPOQhxu5e79jrRt+akaC6USL9Ss3z2/IfJwLookoIMQvrV5ZG2KBOs
VRZCNqjl180dMwJq4sJ49QFrLSwHe5Q2zqdVnsnpXg2f/+5w3Mm7VW9VKS81Pwc7TlZKZ0J5iU0u
hjBLHnNz3o26T43lbHyjfunsxl72wnnTrKrax1G30Vua/xXHPG+avgUmAfUuqeuNpjgiNETNsdH9
+MLR6Gc0o73sVO1HXiHGYtJzJddo2GOB33cejBckPNqlBSYq6K50MRaa2kZlgWpMHH9AXS17k3VZ
4VfOAcKWy9W3xw8YIvcpRBOlCOV35KRXGXXXwopBryRGz++an6TLnkrBiTMsvIfSTa8WshSkTJpy
IXYz9cb0ezPCIvFgaDklfANsL5b4QK8X4wji0Si++6UeHMRcgMygj2mctGgOlAtkApIOaO2KqhKg
wmRtw5dcZoZOvjfMTmlGn1evqc7IuNzkjUYYtnzonPJAbmA1+hUsPs3IEOm6J6fO34IZnOeY7JXJ
YPzQHe9Os+hoNN2Ag8mGPk2HZxnqX3CKvtlSIkDn5fSQU1Vx7P5cG91dXZT7sEfX4oK8RgjV68IM
YPD1ZNjS2ceh74ysZpDGryu5rHNB+9A1znCT74Zo5SPjwpm4d7riJabQih4ujsKUA0t8/qUaDvag
L2hrp8Z9loF6GoqaAIB7Ys0wdjBLj3HEZRIW6uIViJuZ8wGs7tUw+Xh0OQRAnK2v1sYV7ekqdMXJ
IX6Z62xrU98+3TLDXhAejCHfUy9w/eC1oSW90OLwnoi4vr4dSSSNrrxLnn0ZvWo+4W0pxRZkEeEc
ktO6x1nZ9sNvPAZh4Kn2iR9qV4ErXeUhXKmhf5UtuCZdG1Zm9+aZifesD+HKI9mxQL+CblsJDMex
fTSU84FY9wE0AXGFOrdDQWuYcXh0AENDLSiz2BvZQoIMe/A4qlx1CgdEr62DFx3CBqs9tjh1WrbF
sq53W61Y5RpfuySh3km5dU38yhJyaHCvDeW9wqpdeM6rpxc/VJhyYwOR6isOnfQaYJevPGqnRIyL
99FF+VG1POnm63zJ2lGI4aHVW6/27wLVv+QTKRSijw3EIeekuVAM6Ne9gjP8qC3SmSoDVRC2pDz1
qf0G2BKhhmLJJuhm008OA61+ko2R1IAw6RBzhbxrWI0Hv3TWeZj8sLoRccSsfEJg9ocjbUWsl5Z3
Xqd3eSY/67aPucGsTxnw3BrMfksMSMIHwPcy8/fR4DwXDEudo/9BWckpCTXyOzqP0saM982EHFxE
2ZvIuZfoZ31VhVyJAq2FWuO7xRosVb9LNDYMtPBggXP8I+0W71OvSVeeASrEKiQcEJcfvNC8TegG
b0nkeGcnV1+DEXr84Nk1QKpeNlnxUyv79MipE180ENeuHTGo8pVe+I9jaiItNfvJjsDzVt78fSyO
7Sr75lkDuf06f+rKrt7FQUBxBZMo7YbnQirUy8ngNte8fGnhKZQmZy8EVrEwMh2Sx2TuUFt/0OY5
hmE00nOpk22iia0zsgIkqvsuJnqShUope+b9Q8rWJ8ymfRZaO8S5I4DFFp5EOK2aQnub6ro92gSs
9BoxoBbug+vCienqu4JjpimGUzeVydKLQir/IA1b6GqrKXHDRaNxptdyfZU35kthmSZXWABjeGOk
VgC2MdhAJY1XovGOmak/AE9T8weqlvW09gZ4nxZDgoCT6wHYp+Ylem8pJ6CAG2z3Mhh5nBPuqOJh
uYmyW1qJczVprAkvuCc8jOMYYdoXKPtwwPQ1CYTnWTVQNDV542bti317R582Qv3rp2/NyPKB0E3I
IR8gV9aqWKdjc4cswmemWOsK6ypxRhbGmL0rYV2dOoFp3d6Bad9O7dHNRbNBy0Lw63agHWhGTM2d
Y0IFKimIbuBBP7hhqI70mJBxdUrDrHnQ1sr4Z+HKjfCSNycmmpw1mzAfgUKVybW2sT0s32mx3DqO
JF0BrdGYHmRgWZvR50kc50g/DDmwVvr71DggVTEpYkN+liWPt7oeXlQ1XGVkX0cTt9GPAT9kBUrh
cIqCnCWt60vUPNRxvTY3tqN/5j7wQmsXasgxnqJwmgW0yGvnJ/LeGTjhRzoWO4hrwVYHkklSDtIV
pyGIRuN90UURD0TqchK3NSCCJB0AFLmiOl62MBbcPtgR+6NsY31If9wkNqXCxt6EdUs+XTTVWQp9
I7RmxZ4XiJmfqW1VUxqCoTktJ7/c27Na0YVk/vsOlmHWoJdSANcgkW2tWH/W7Txb+zYgEkruxt5l
8comNzpWcsMOPlra9hhBXtLVslPuMUXJWI4aiqZnWIdE6CeunWeHkUw721aHOqaYZBF8z6W2R4z+
KPjraaG6LSFfzKqvyuHZ4PdFwYiA6lQK54JkvJKqZcEdcJ1ysmx4ddOXbgXvkyU0urzgXXQu9lXg
8MDXjL1ownwVqC5YWV3+ohIQRVBqHioaSAjfL4XZ44Zi7y2GHfoiqn5oxbvAJlTqNp/EbGtIkG62
5U9YWLxt6fHN9QrKOr7fR5yxx23079Oov9ZZwx2DyK0FrVpwPl9Jeh2zt/tW9GF1BuMNrdOJ91ph
XKZp+JCaG646kNBL9YHvUC4kWRXP4XWYtOxpnLhxsptS7Xs+d3A8tfQH/CA3SqGCFNG2M6eHskcC
yrv+9mlKqxLrGhcwzmxnkyUdiJFJHZRLrAQ3oveLcem2fE09A1sRN7w/ZhhoVI39h9KQBYCsJwoV
J8CI7YOX89CKKFavKgIEIWtFQEltG9OkWRZVvcQYM1ZzL7Aro7VOk4hi9QqubLPmqIrG1YYHZXp3
WHIx4YJFRex/Xi8i/A6wD2HXe7uy30cO1pMS3+opRuov2ic1RS9NNe6torlUxnx3Z+NPBUimVclP
irikGBARp2l8KePa55hRvKaVtRZ2c3CdtQAqaVjhD3cE8TZKUkUJYchpeCp4a+FR1SuYp7vciDkC
R9VXGsw50wxmynid5tBlMsanqSpBxgZiHYipRrY3Xwx/2rSO+WJO2jWV9joGG76wU2NY4y+v/cba
VpO/TewO31JSN5R1/egUy5D3t6aWW2pGe0iqaVO401MSsslkZwQBZ6Cy09SzuMeugOzXRyyAU1Cn
SfTiA9sc5EVpYVAZg9gmAkTcUK+qDvi7NnFFp1C6cIW9ZV4HeJ5dsXYTEqxV9zlFYIaawKo++q8e
phENVDfed2ylyqjeqix5cobm09Ltq9Vr73pH/jMu3kl9rfWIp1bdd4/E+FddICzO6wzoGO6t3j8I
owHcFOkwN4MV6sur35VHg0gvVfG901Jn0YJQ7hgA8Y19xd6UI6w+t2QX4lmwuwP3UdaI9HEEqA2I
qtvq9SYw/EdW9kMS1zuzoIKXBXcVgonXUjbF471mPuEZkz5Vk+aLoLGffP9RNI+VEhjl0kbOocxv
hsPZbimX8t3ZqAgNP1c1/l03TfdS93aE0gVc5blEFSqaXXE9X4kH240eu7H5HCUfFAcyiO3wnhaq
4oFPBdqmtMpcPrkZcV1N6jNjkr97hbfzeMAvUr3Y1tI81pr6RoYM6aA8AX0bV9E3USbvtcd4gFag
25dEBjxmNixrRYSyBBkWDYBUCo5uNh8fW80WFs3AIU4D1VOo5m4UZBug2KzV2MnVRH/bfw8dtsVw
WuRKVhXZ1rrbKjgnoqOtE/LDLMOO8IeWjT94c0u0ax0asB0RUBxyjnzNfFto+SqKvAfl871yqI51
EupzLpukTAAqSJL+KctnOgQlagdnhi6yGN1ipyvW9xIFCX0BQziPwk2lyWvXsRfs+4JgiYVegT2y
7RPrQVo73DRSuLOwIzxegRvFy7JQx5nmORroTkqbxScipksZ9tch8XcuDOMOiWtDhdwD7PXexqIj
Op+eqG/IZSEa6wzEAam+Be4TWPWhL4U3/+AmDUPXxzbnqW4o0MvUXpNKtWvUiqeBDK1ZNW8Fq0Ls
XYqmhg6GzASc+a0DFoARuCqs8DjrOp0/vgwMVDCEupuGQ84fj6P2jQzIHumfZG90qvrppbSMtT5E
NF65RU0It3HzGBnZyRbFRyTaMzGYKf4g77KMqZbOskHgagfH4NTe8xULexlPGSkbNAfDEffOVqOs
tJy8+yCxPjsskWWtZx+Z+epHGQ48sZfRST9ryuxVsgTvv7l1hO3mjSoo/2ctWjh0eqaRwqveOnm2
evekB+LS1dTKXHVX1PFnaHJ4bulNuZt53IbT0a0zb5oRRral+QAL/KdxyE6WhoRY2EhH6dfoQMO1
v+vANUlTLws3OIxlcZrfvjisHhoC9UOzwyZ+x4/9Gqrq0RByyWTFVaSi41SShM4Fvk8dwtyffwMp
E8IGszJGzWdL4WPXh0e/CX/M2XascfhcGdlj4onBATTnC7zHN0/jVs8QvmTJsuxu6oJZKoPDvhg3
O5kHVfj7IAQJ5Ks7WXs0VbpVHaYf+HVnFau7uLO2seQn4Me2Khsbcx315i0WOEbVw1Bz6GU2DO/p
jmTfTvEIziZ+ftPaaoa70UdnO7buvsaIwtQRZDN7oOFwSl6CoL1M5Ubj2Mxq86M1NdSbuH3KINws
tZL7NIp2XWU4yzH0CbcnHqM6CMPeItmmLL9VPceLeqsPpb+ZA7ZhghROGuPZV2oddGm5yJ2GaBfa
rbQsYJvIkQkgqfnzZ7IjQYvmOgPMbhH2tgSRSnJnvlaCOqRr6hzaMvL5nMtmYdfiyoF52lBB7pdj
vR6bdC8N0gX1nHK3gmlnzNRJSOSXfNKfCGM8l1kM/8J7bR12eqSiALopZ2T+EAj86qeyaCjNFzVL
FQ2CGm3dLLynNuS6FGiNTkNw22D723C5VHQcGT/Ed5Lt+KbzAFF+MN8f9AEa0lz0EL9IcoEtiMgs
j1X0mXqflfQOFIZOJgFck6cFAFv2EANq9qzuh8omD07ok2NgoBuX1Oerz98LurPD11toE/FuXTwL
xdrjf8ZtelQRBsK8keL93NVW/6Y0VLqoc86VTh+AuHwyfxXPda4Vc1lU+8ZmAhmPNkIYgxZq7O8l
ubq2ecv98GnOSd8kv4hg8K2ZJInm30oZjCCbZzPQPsHDoLd1zjvYeqJeD4WxqbpxRiDGv6T+Pia/
ckNO6l36CbxvFfc8x5gl5i2Eog0yyGSdTkSD0fY+b6BY0+xYHqLHhKQBWcLwawwRdNpB7vy0fbv1
xIq52/RLk6SN1GsuWAnrEtfyTYy8eexVzrPZoNeiX05RtrKMp8DQgY7MKrxnXeZLLCqg7QYXBNCH
Gyd2xj4TeH27+ZNks9KVVqXBEvw3ShnR1Dngfwvo32Lt85evS5o6Sf4hi4owDC3dCs7w3DoBPQeK
o7Gh4NM7qjntRJxbszGYAfW/vruNP0QFfF1FyQOApo2f2dthtjEGg3wtgf1p4j/6HsS0W905gfaU
hsZliMZD392RywyISpKjzPqAhHmhv+pZsx5rX1wNi8vJ1xSyH6Jp2Q9nOH0OM3XS0dpPZdqtOyHH
Fa2ma1HGJJgxmPycSW3Z0J9zjg6bCIgIRdOITgxoUY7cPGGt8FVZVDXCqQTZwllmIUqhP4dZ80Q4
6tGZ/Og50t1Xbcq2remf/HYydnHl6suQUOQWOjomWO3DIZzB3jo5Zp8UEmkTxaiG3CthNDtsQIn5
FQ31dg5A8bNI3WQx9OlX3pZv7VCUXNPLYvQO5YQAJdtNVibfCBbEezc704yELWtxVbVN9hCy52c+
AiW8cSjI9ZAKg87Jxea315LYzq0j0WcsHy6pq0WpjA8vbIlqQUMMC/cJA/FuZCN+E7E7X1zMwjmH
PoMniEauOxpndOzoKdwcr1hLToNXVYQOxYvGEZny80knr6/0lJDAvEWBqvNkpaTKPUzyuS6ZAJxE
bWeaCXUGpYZgYQLFkAxnWFMa20Q9gdRMfyaY8mJAt1reyn4qESws3jbPlLGejfP5DohxT6aQPUrS
qWxhAsSkaUPGLZCzANl6G1KJoWMTRvQmHmY2ngsCeMr+hP5KvIwjEkXMPBi6F2VQVbmZWnPdJhDy
LcOhaVN7o6pwB8URdINPlWG+Shut3U+MfOFCb9c896+gKZ50CFdTVqNyta2+mppwFfYauKYUb8Cw
3Xs9UD9AQH71hnosPg0//AQKfkkLBNxqbTPYZRnRex94TM8PTOIGb7cfsO8r0O3BBfgtZ6d+peU8
ZWiK0q/LUnZ2XrgBoEKWDwFgDgfM27d5KeBci/WKXTp/tfk5qQ/p5/y0Dnr3aV4v5ubHXJS5rWnz
U5DeOX+Yft74NtgX88/sD+Z5flAbVfh1c5X+v/v/y/3//tfp0/8Z5XurO8/Thf67+f+fybD/Ny6A
Nc+//3Ybiulh4jOHjllZv/rODCL61Y92/gdnjtq0w9jL/2QCirK5DcV0/0f3bUN3MaxN27YcHFH5
a16maVOrNpnx5+gOZr3tW/8v1v/vY5J0wXd3LJtuPY1rg8F8f/cJS5uFtGWiHb1benGpjZqMupOG
aljoIUeqvshPjWs+MUjALdySKqSEcuI4W7ejsIqiZHTqsbGm7aTCnxJ0zq/Aya/J3f+Lcf/7CyTh
QgTUszxDB60wj3v7+wtMGPwF3wd0vuegCSWWkXCe9Khr6SI78BtanobmWTgBHhtBecBw+i6LrHuM
63zclzE5VBeI9Cqn1coJYqLTxhfZsxv8dXP811dqzxOl/upiE95gG2HMIzddPjtnjiD8xfTM9PkT
tOtpMflD9U4m+H2KxgGxBXeCLF63T8LmAutrWsHecV6nQLePcsxrGI1etvFChtSISI/n7sqej6W4
2Fm2s9TERJyuGj9AXO4ARQY0DC6uY8tra1ZPYQWwQXRej0xCr29LoeoTFM8iyrpgL+vIcLZBxCR6
uJPd/Tyk0nKcp6FO2o2rp3cuObNj0DnaBgpqHqFaN0vD1RBTCgPQTk+0UA7ul9Z63YOd9QwTKjwC
Bgw9UI9a0rFXzRBhAr/BkE26f7OwfzeReT+JvhBE5M4xTK7Qv7+fk2YgB6qGLWYFQL5LPPKxFaAj
shyb1ONJC156nwC4bkfyTjE6BNSgZJcIkS0DpvdcXK97+8t9/b9djX9+xsI0dea5OpZuzrfO318T
2WYB/3uEwllbw4NqtOFUTNNLNUztWbW6xrjJFcaCc+3T6mti1Ci76X784HD7Wnbi39JfxnxJ/f2S
o7Xi+S6sBMcUdI3+/nKaIobeliMOU3St1m4bEcFzwJuws2XKUlu+t4M1PUDsxvmJlcPwIYthT+AV
rf0Q1NW74fXiaKaJOOSpvS8Z++Ip5b9ZCaZ835Xfg8pyju0AUsaj3rXKp8TAD0+jfddDqxH5iPNU
yexYmGn8C8fxX28n8edb7QnTc1kE0ZU9w/3trS7Ae6X1ABpf1tWL5TWMmxMjfaQo/GRKAUm+od8V
eTc+e8E3i5zrURmusSlMvIG8tJvVP3/yfwTt4GdZOkE7wp0Gy9FvF6M/Bk5JPJ3v7zMwgE6qWBvc
ow8QOfMHSyQPPoT9/T9/zz/WPmEQOzNwu+c7wOeD/vvHO/ZTkrDYMDirLGD0pSwmJpDwore4FdsR
K2cIrHYfxTFCMoTnx25q/E1uwOKKszcbo/mUgea41JZ4Y+hJsAdrx3nL8ax/WaWN+ZX89ULklRrc
EDQcPdNyTf+3BBkzleNCWLP0Z5uvpJPEoh4E9TrRv8sCrhvivCa3tarMZ4sZD0PoB1dHtcEh6bp3
TcdEK6SljkxsePWClL8PvmoCM8sdJXPz0FV9edbz5gpffGCJl4em9dP7oRpe/EGX5xtIdGxF+Tpa
dGv/+WNwrN8/fMG9NU9qxFyGcMJD+++fQ8yUgCE1SQfjvMA8MNytas3mIYPCe2znAcI1c4WC3Chm
XHl48tBcsSWqn/pI/mf+f0MVl49hwVyT0i1xi0zS8iqqMNOatn5gPhJBEs6PdFx/dljiJ7efXHpo
AWNzSMBqSBAXQiPe2tfKN5ADxU5zErqaSj5RbtxO6XAMEDmefV0Um4S9qCfXuTv6O6tjHJVDFIpD
oW4fapeEUs7E0WDM3J0MmL1oGjD2e6hou0iv329PrtQJ6WSld4w4Lk8l9t2itlKx7wnfEKG/E35o
Pme4g70OU7XMO31xW+OA2VFsn0A1S6Gg5GIqHzwHvNuyAhbkG1G1r4fGfpSj9+RpsAAyAtVYzr75
qtPa7FM3XlR12V5ZNaf7JKjoWjnGrioTf8VKUJ4rOMJn1xhPnAVY8fpe30zEFtchJDwiP4OBuRiF
dyHki+XYKPJ1fPM9p8tg0c5lb8PZa4pBkJVx9UVr3nU6CyL1fAZRNlmyqkwmbHoOUzM6GGLnHh1g
7cU6uut88Q3zLxg3S99L5VNr4CZOgaOfRjBFGJmWVh1a6MA7S7NG5pME6liNxpsGiPpoEC46+gVl
0prK7MKwG//+9kuNx8P8GDY0Q13QGQBuN1SF/pNN2aGwfzDJ76M02vKSkxo95k5AHDytFTRGKkU9
AzdejKa7l12ow+hmBTBsgyJwwKAivWpXaWv9JOlTv3ceaiQdi5AsGxsoBiscoU5PfN78rsQ5TYuu
vLTJu1R+/iQNqLa/FhhbYB36sdtcitGtd3ZJrJxMxgrSsHgLPWqVHH2nS2u11B4FGPe0KoxDi2a/
dzkwbdx2rJfamP1oyA5dvGrpV0W2VfOFTlM2v/e1ZhcE5t6Y6v6dNBneoo+NF+qyPiZdX51wIj8Z
yuL8yJm2nKXa3e1GIHMWXuEE0vJKj1LPpu3AJdwK4OP6bSNkubF7r4UuETxN2Rha4jkJKXwbQziz
OGny2Ym+icLgYeIjxJdOY3VIy4DJi4pdhdeW3Jc+/mOtx1tqhgatMavlVFqkdI69ZuczXX3JZnWe
G8ge7vZPa9d0L5oXmDsBH2NfJ65z1JzqJfb75NRVWH9lHdDT0md+RjMdOI4S48i4fGM9pjE5lxhN
P7T5a+57pY/2kRGEZagQf+dfRgZDbAjmOqcwKJipZdmPt++ttwxAyI2+5hpu462WSWq+pTN36cZp
E6TDT0F17p2uhrME2d5SMSmaZ54ptGNs6axv/wop3z7SWHEOhK9+xsbs0zJTBUstKVGHNBjRZRvs
bjsG00C3l5NrPfYTrSShpq1lO+ndRIpm2RgTB1+nxGTIY1YUuizLvokOrdnlTwBn8seBkorFadxM
e/t4+wnCrnv0QdI3hafucq1nZqoD7KtLKSyB74leioB6f0JbZm0a3fcE34OWQCPJGMcRvtR07Aq7
OU1GwRw8K6WKQv9xH1h0JiqRepSrLqZbxduyyD/D0rZe/Wp8r8N4b8lmfOjoJJ0mjdZET74nYigJ
1XfsWS+azn6gZ+epZIASIG/821hPrmHL3rPzy53U1LQz8yE4+i100uB7mA3OvkJAup+cnHmetX7M
EkDgfa+Wg2BuNPPlh/tbm0jp5ioYaEa5FJFOUg9QNAfEU8ZuqPfb72QeqRd77N9EvCeYN93V0MeZ
KB4x8/n2ePQK6ezaUKKduzQsGOLWP7kh8xVMM32umBFz5e57d22I/bXR2lszFmSuXYORcrZX7nQ7
chbAfQO4K/ziipKZdLHOeAbbyTd9y6bbcHkwmcNnbFvkiyvNeowANli95e+5bWxGTAubQW8mqubt
AZ+Gh3bKtQNHIyifBVV0LetS5rwO/p0ZR6TdhiLeirbaGmml9nqcftX5VB3CBBSCgE141stArlJU
vlTrX3Q2RvswUQZZZyYtSQYYXa2avIrqzOYlcNHUJUt529BQtqti05tFtY86/J2gaqJHoblYQsNB
MmsDZ1U6G7JSDA09+nlAWd4yx49Yux86dQ7K7qGhoHJyDcloE0sfFj1d22NpzKNA5zNPxNSY0+3E
5Tthh2EN+DN21YPMsLgTIc+GDgw47FNv17fezm+69D3NtbNyeABTXLvXOTNsK80823rfXCKeqCt3
hEjCQAX/ZNnHURfBGgW4WvlUeTd+pexjoCAuOMJkklU+Z0YO3BDdA2Mnx4eJjRMI73KXeIW/dYQX
r2qKO4cqltmm9YJD6LbmteKctMpC0a/HpCRlxKSWrq12kTssAQelp9svuLgUpFvCjGXEmNjJyIed
6TPrSECzBcFb0nEdkrtMJ0Vlp7G/zu1G3R2KJJKnav7F1t2UEvkwbITy5BWwirsp210MoZXq3koG
vfmcM7twl5vBfQJ9P+KJzwg9KwfySfvuGarF5KvwnBTozwLimkpkf88LdEkDVtOjiOL7Rut3PR1M
UTI7SbF5InzDWyQHx1w77pSeoprZQE1KgsGMpmMNc/Nqd9Y6tvTo0Z5zAVNNiqZMmANGBbfdVF5+
p+wK8Y0n+pNXQyXPmyzbJKKi6jWazUmPnGRPl3k/2CP/BXHg1IT296ho8nMrtMVkdtYjKcVwVamx
uUxa+IwPxpRVhtrQ93QpE+RwL3KnoPtXdBaGtUuVbx6z8ZjCz0jMFJ9+/rIOofhl0jEJWg1SO0ib
fwFvqubHo1UlWWWXQxR0xzTxyldu6I3DOAzCAfqTX7f5fUPEcsGA03m1ScJLHptcB4n5zNQesc6q
6zA46WXS3ceO3gC0Jk4DfdbZS2NOWI+qUg9K8i3YxYCjqboE0kc9veTC2CaAX+N7EfTTD/p5AHPc
A3sbNrwhqaS8AMVDObxBZw6vEN+q997KeAx4Aduf2jl7iV/cB1MPDbaP11EShTtYgfLBMO/heG80
ZKazQyRhU9pjvq4C2oLTTMBHMTmBaFMbTruwe6n9EQIJNO4/hnYw9O7NS+ofnqsVG6MhuIJ53ybb
3mkszqDTqq8zuW6oQW1F7xjPUzYwVjCPn4ehezMH/+qponiS89NIEtrCvvMIZF0b5hEf49hTC0PP
8oVtBcae8p34l3OE8WcmnxOSzrwrjrW24/yeyfcd9AtTFByh4/igT8Du825or5zyolWmDR+mHOoj
NtMBmAPzLD2Z0q3PJM1ufqGLum5tK7zIjnTE/IZHsWHiyjr23lDNNsmmfxE7/jjTOXMrg9aSYxqs
2r/rWYbC9Q48XJ96yMZZow8h+MbBTuauvCvjAF/b6c+pV4Vg48fh4Z9PXeYf75bvuBSlBPxIV+iG
+9uRMgxyq2/ppyxikbPfTfG+ErYEQwk4lTmhxylKr4BhgMO3Yf88EPElI2q+zhuHE23JeOmC4F7c
9mWsQtEKsAoGbZ4Oe7+lbOxpxHQsqcaDqvofKpb5Yy4ZIKj1QbyJpG6/Ny42r9dobAsmDZ/Wt/5N
4frzR/Q5T1q+TnnHoMb1m/gKTAosegoi+7ZJY2SgPhDMQ6vxfFWuO+DylEb57DVX1mughYCf6ewf
//mNFn98zj7MdWRWUAXCcb3f32ivciPfcAOYRRX8C1VhsMR+iBUnumZZ6Xqzs6I6Q4PwwiOJHHl2
QVZ7dArgqfmlf+pdwbggj9QWUpfBdMqIs7rblOeAoSTbf3mxv4uCc4UOErjj2bwnlB5n1egvImvE
SBirsVwmADb0ZAmM9C0pGGqPfeJBU8t4Xt8eDsnkGxCYfXAbZlMf5pFgkefUPybSLiwacfFvL+x3
uWp+YY6DTGWZoE6Nm5z1lxc2+aOhFayiMD9zfK5cnOb81zlUsmZLGj+WDHXrhMGBr2DqVNYk1r5r
wVn9H8LOY7luZcu2X4QIeCC723takZQ6CIqS4D0SyMTX18Dmjar3qlOdHaLOvedIJJC5zJxjlgH2
eIxE9f/xY2WI/79mMtjdXN8KwK/iqDLxD/7/36oY04ffRxanWtaHWAsw0iwzBtDL7MY3norQelqS
UFm3N38OYfMFWHJ86WUpj5UoKiRW5MbGDODMJiM3oyhOhK+w9heePMyKmE2vqJ6qbLKuAhJBUXiS
NT5OK6Zz4o0Q+VMucQzHRj8/+lH9N+2RxbcqRHHW9Q9DGZcP9xG4/2uMVX3LagEA4V4heAZigBAl
KIoj/5YleXa4v8b3Risc2eLj+ehXc5z8/h4ufdfEaUhuBRyC7ikYxE++t8/FwFi2togFF8Y5rNi2
mWnqvua+eLhPGgDFFU92+GFuv6fbc0UuVWM01isSbL0tholCdWnxlOX97pQm5MRDKptW+WPdzD34
MGFeoiUOKG13ptVDLVs+gJ30sDuXobw7Js6Ros1bBXQa20aRECU6NWWwvAAKydQnqMoP1JcLS5+u
7O+EiA+8ITAGR5TpmUgLOHTITwn8NEkYlvVR425655vu0n+luTk83/8qpiEOI7ARZE0cbpZHT5Em
CAZTx2vO4SCaZ2eM/hURS+jEi2oQKnWxmoTZPptwFk490WFcNkFCWqsV7UqFWo626O/gkASYBzgC
dImtObPrrQpJnelE90ySDJyUJeGL0lS8k0sH3aEr1eskOgwGcNSedLlxFD2xw/h+68Sd/og1sg1b
WfnOnP1kDSejetIqpnRbanJ0Kq+6ZPThzO0hyU2mRbzfNoU/FYPstsVSBMlgCtYAXy6OFsPV7cOz
UyTtOYifZWmox2Ao1MVOCBarG9FdBui8G145tXYIbCMWlhxQ4uJeWQR9PzZoB3ZWVzk/ljn4hXCk
BtKt2oRZIn7ldUpFZn2JBuKQHFwT1v1Ukt3oTPBjkGg3/PCOLvrBKpp5jRGIHt0OI4PXd08pw55O
jBhlQPBvWhD8UZg4OMAG4KHAtYFOtt1XiyP4x1gBhv/vrwaEbqs569nPg1d+7DWGrWlUwVvYS14M
G32iBkV3/4+YhI9jcKgHHlT9lPfmRP5K/Re8W7DOYQ2ePeU83zv3iab3lLgzJSdj4k1DtAAE2cLd
uW79KWwsDKmVGfvIGdU2T8zpmLRzuJqlNz90JejY78OVBJN0G2CVAU1cnXWYHMfJiCFf+ABRk6ng
BcR5yvtprQtv9rYjqT/vXjPd2Ex3j9BYCFfJ7D8le7+XpKBzbgY3hvMm9sVQeC9k73LVCutPm3mv
NP7uLc74MOv03Y89RWIUT6KlTXT2Y38cLYx7uCli2I8NIuG8uI7LI9BNudgFouNesvzkNXSG/hxU
gwZ7Rpd3TiOgWVE+n5QrzcvsBj//8ySA9iBqzUIlkXDBpSnUFjsPz83ys4Up1TmNd0HWJo+mYV4J
aSsfuXVKdgCTs7aI/d4VJIbuM3vu19Ishuck7lGQghHazC5kChnXpG/z0XdtfY1pl1kVFvbR9Mt0
0SaXQGtflM6QBLqZQsvPHWqUTHCdvvH2lYz/lTJQV1aICOjDnUfzCT6BzhzCJklqy6DHB+t2nFS4
90dj3CEf7nf3P/0iIcvaujzcv6rCWx4BDF3uzGg8Zl0IE9kO1FtoR6dmRkN+P2rnKQI8QZjOcWZO
dxqDCVf0kogX+rfCUZpa1bR2ndf1yLxZSJYBk1YJpeT7tCameknUacm0hecre3t//4/3YWjscQsW
4Buc+eKY5R43zRnMfn1rk/DJ9DL35Lt4wjoxZEgP261vsIA0c3fm2IowJTpo+kmdBW9YtnvFcg23
na/3LCzIJXPzm9uPvO6x9+nNg/2DFJvypufgcw7wRCzxERA0s+Bq845cHQvwPVApfg/a1PkOzvE6
aW0zJZ1NETU10SJddRi8vIdxkd75us0lyT1Y23iqD0VB/lxnGgmYC1B1PNdEGNUBbci9GLlX6ss0
B/qK8Zjhl9yzXmp+NgFn2txJf0W+ZXXGS7TPPcWbQIYgWhFqavYDzotpOaeI8mvfBl51coGPaVnr
X5XLrAZ9MswPcj+NOoHSOuafJvPtreorY180+RsKWnuLIN3ZVGRt75EgFhswFPaZkfvDvUhK0Occ
Uoywhx4dtGvPRJtObr5Hgt7v4qYJnxyJjDBupy+Hbv2pjq1hSzAyClXslWs0XSZhtdO8G4uyJbgs
K9b3DtMpzXwjWH4WOiTKVncFKmYVH+6Tjd5J5EYsN6do5AfybGTnXtNthswZ30fzg6CGmyI3YbFP
/ibwTP8t1Ksex9eqVMOnkc03Wf2pGlaAZlt1W+N+SDhkm6DErPqfg8YaXFh9BRiWkPsK+JjXmCzC
ZuWvHdsRH750nvUha1X0bDdQkYlZsOeDbv2H+59K8vc+W+R3JIh1djgBuwuVOImBdsNfeTK/ArcI
T70ziXNP40YmB9MYOcrzmJrxOYAdSbtOtqDfxS968KB2inH+WWXxa0w8R1uVTyCIxj07h3Ediijc
BGESgL8hDT6FRaKng8m78qS5iLkmmr7dFcs9ZhekqpXtBE1w/Bkh1H43sQJpk0VkNVnWGZRzsDBP
GU55CLPKzB1htGFVMNvpc+YoZLBKdq+N16JYz5QmvdaMuK3+6b7QWTCxRZie2n4khZkcdk3eJHDB
oaspJ8SCapzcf8WYX4nf5p5n3bgrmyjGgadAOBYTyBW7rMG4ZuUxtc1YHnkdytO9f8FwxvyASnjH
PA3MTWz463uHEJsYsdA//zAoVleJpYi4KsLuoRoA3cyIUqe5fk/rOLmQHwm6KwZw4vg6f5aReFdF
Pv7UZU4YOUPhVzuY2rVTqx+eyXzMbUXyUjdR+9Si5zb+xdYCKawoSFmWBhu3ceRpNuvpYA1ps7mP
TLLiLVgwlCMRRj+LBg5TWVnVaejDwNmWJfw5bFSPFVkCa0GG5NrgvDuO5UKwss5TgVp/XlZjZa3U
KpCFt8sXCpdc/mhSDAzqindDESUrvUldkzS+doFRv9oeqRbj1P4kpPNbOWI5Ot74eOeugQVGKxbj
dKySjMMlD2LU7WRz71wz/zlTNOyo0lIEhEG+z5aqppE8WaZs/w9Lvxu4y7r9/93w0k3QSUAG8Gm+
gJj8L6CA7ZZ551rwtIm7pXz1bFctLTUFVg5w0rjPuMZOznvD0vrsWx40R+0cOcn0+dorT/42GIq/
zXJWKzJJqzXSYPc2Jcq8TMGHmbnGWvdl/DmY1TZx15ay5osaOxjIVYOMNfZ9Ul6waoalmSLzHMNV
F/rE3i5fFvb4n39AQ08kujW8yXaOaUCs8uijWLy4krwQsnLdhwC/8zYd7JytAylidV+8kqUQHqY2
qV6nVmDEStaG6QQrZ7kfrOWDsa7eqiDAS4inBnji1N50LcZHu2zI/3Gj5sUvk1+k1P2NQAMg9aBC
dQunfXJ0Yi76nh2B6fX1fz5SqCCgSMx2Py4jLkfM026QAo0iQMWgOrpkG32JxVCjtNw5+ZAfI2YJ
6z4I3R+thACVF3ofjxWx4ktX5xmEfZt6XhLnUousAHV2YPAd71Mb8HBrMj7E0yzm8YC9Klw3gbRe
sWuEeyPSqIlrXHnLQygmk7iDkSlaRWxFucRk3j8MJ+mvABNXk9nBIy6YXf3Pt4ct1mfYTjgPlhPA
a5MLLuPpSMADiCmhf5GQ6B/LZfTox+THgWv0YEK8iiRXj262Nr68jgjxANrCUz166mxDp1wZssHb
jl7lcB/lsZVi0q+uZdml52Zw/upGzo86yb5yXBgr6doFJneVfK+FmIcTPcG7E6fqjXDtZB1Dn7rP
CGZloqTO5FNdhmo7iabc8JZ1lwi7CuAzdfCcy1gQ4dqPgbsNihyLokanGrXDawDS+a3y0g9oc83R
hECwY6XJHFWMJV02Hmw/a99lp4JrMgU8N6XIVyCcgqNRpvMhEz07qvv+808s/Op7ulfmUu/MRMMj
tUALJMxkr/2yS6+lRtpcm+6LyBrAh53Ib6HE6rVsyuioN4iHicSVmi1+Yto/Kg968pxF8sgq4bdS
Q35K7Kl/mE2OTlHNe3J8+202yvyJ6fusme9CJ9TvTYe1M6vhQLdor/kF3p7S+4JnJVee+E9tjPFW
fjdUyYRpDc2iye1UBOlDtvw30mI0MJJQTwn/r/CL6d3EU1nV+fF7lwwUeHppQv9jThVirsT6V3SO
efHjDj0FsG7DFILgUDMw94MSEx5VwMmoYCfGzT1Q5B5uK3PdeI2JODyPmhgQzuz8JrrwIK0239rG
3J9Nj2wGzxi8F6rZZq1yzaG5YER0qpx30mJ/FEOqud4sb+8Z0UtuRMY7nFfiXI0XkZTzr85zzuDE
0x/RlFunNKWD7nLz0LJqea1dWt2ZKuMh6s3q0SCAWvTdjxnp1F+T9fYIhp0bno2GMaThX8s31nYT
Xe3aTx+V6sUrDl8BehuyTj9vp4HccQAQ7G2YL7K0zZJnmWGMg06M0x12NCJQ5tQo9raGF3tbu9Ni
JUAXnHxR1Ic8dKf1FEYWDx1JUA7TTujWIt3BkPSZ/JchydgtvL5eMV8sWqD6cnQQEB3uKoxyxEBl
VEZ8cN3eP2HO8feeS8p0sLzD+LGL6ncBFJufg/7IS+wMlT+9QRhDHdpNykSrnj/KMPW393G6DFrr
MJcskiLiKmMv149i9tQjYwnA5iI6G2n2CWJtePZBF1zmynuGgCH3fU64gzQNnArzTBTe92XbLzT1
YWmSet6x6/1XqW1fwS2QnbdMRB3V2rfaOcbcHxApY7EddJk8yjmIHws1s1awSxZey5ep42LBrCuS
FvNaoovQzC5hWbjLc2IaCr996WJO0CHA/FAkB4rW9lGTWbzOTX1MumB4rR3vt24hQvphHz2ZPUkr
ntFuzcGBLlo13bEDJD/WPdILAnfPEftmT6gDc5zslkqJarPLP2p/iK+s9FN2HriAm7603oZp6xCz
/G4DFoBYHG47nBI3Io0DoNeueo3YhzdN9uN+ud8/Qs2Kuw2u/CGS60h2B/j+EpdhWrIyssU7DU1B
TsFSwPmOOxCZjfIBkN9eS+R9+aS2smWrrixI5EOQRsygUuviMVbbBO5kbgrHciBJG5yGNgZJKBkQ
Cj0LsYKh+idZzMTNkMOwu6tx4vrF7o3mSqm6npxEP1c6zk4JFIRBAOQEnEq77iaKQUYcP1v6vQMr
iPZhijd2iCjHz+ILAiq9rQDlQUAgpilPVXQIyU19sBJjY/Wjc6LjcIlir3nVQ0xc/ky+b98X0brp
6vw5MKwAAi8i/prFH8mdmiSSmPDPgCRAImwT+8bcbLi4kQjXC5xnJPXsk/p91Y2i/9n5PrezH/5T
tZdvY89szhlSFxyLtf/Hsh2Paw/Ep+kM9SsiN3OVX82kST+4hAmjoDc79VWefRBAtXMzdghmF53v
AyYV36XAOlqbJgQOiT3lsZ1GIOY0oIaSwVPkl+1Pm7HHNm6f21phBcWTxjsxeKcxxx23POmy1M42
XfK8swgGtWGFP/KmyMhlwNzrl/3vHucrxi7fAE3BqAgUiOie3Nz8ZxdpexrUdBLwgm7cSsMDntd9
K2L/atjyLav41gwpQJZ5suyH0luyXhRny9pUpQbK4KV4qTXLd4TLu+/+vGBtR1MNCn0SNvz1SZy0
nbyM9zd4op4hoAbABfdutwcQPS8m9W6PwoZXsBu8c5KA8aRje1cl0bAy0bugj7Idyx5xTWY/Go6D
57U7FTjOIzqefWPH49WG9XUTsEIL8gBuWuQfODGcHxRl8zGoknenip6azPYhmeF0t1I3e0qXYjgw
BtzcwvsxToOxaQUc1PtHH8UrxzWtx/tXQ+u7nPlkzZiwgGurS/D4ZtCjBfuLtZ48a/f9dZXVWJdt
+auGYEzl0L9zGUQBS8NBsCJGIE/f/IBeyXi4/6ptI2MDE2Bisdol+2imcXA9x3uZQsqCqRTzuVsE
cbqY+w2Bkx/1CDaaYEMDdLCb6+vCGs6JtTWXv60NYuI5FmR+Lnc97xFLBoUvLQj9TdNMIc83T8v9
434j+zpeWzU3FAvO+/8FlvYWGI1+tgpMyhA9EBXVjwR3OJdc2tFTAAD/0WpfZBWkhxjf0Vovpwvx
DXiOSHk+EXg4k+mXDeuBh+RkR7KET8o3tZoIMLIaXyPY3Gqrjv4OuMhWGW8zvCn9HNRzfoPZtvsW
yw2ej+lGZy+9L5E8zKO5cfs5PFiVFeHmCcxd3BFoFIjBe1J4k1eBEiDtE0sc85G45IUmWtZRsldp
2x5mBCo3t2x2fZGJLXY4vHPSyK/4iuCKztkHK6L+aVCBt/Z8KlITN/qLI8n4jkJOsXls6M31r2zZ
+t8/kso5Y8xh8jU7QBTi2N/3trMeRdA+TS52KwaR7nV8t8iTegO9siG+dXog/XXvkxfyMi0NoafT
jNtnFg+tK8KHVhiYKGBg2z2WobuWx1uu2ZzRK2XeAAJJSOt8/7Cbujs4tj75xUxEtbrVfdwuzA4I
V20E3vR7riRtRibpD7Ssw8kLzYwEp5ZjIB8qd9vxz1Y0+jeXnA3iJ5ax9TLpHIdguCT/VB/Is1T5
ePZbI0T64P3G2uqfOwu2UinDVWOX5tNoFfBQnu1UA2a2BKuiyTvfP/rM/vSmsOG0tMm6rtuCkSc1
4P3Zc0pkFbY2SOT1Q06SmocJeXeytXrPPWSSO7QxvPa5DFMbw3brbZ2cyONs0LfZSvXt/quwMXcp
dRPTMPC998Pg/mH5DObYm9QbKxg/szBpr5Mcp9vYy5/494qXlsuK8mZ4DnKOF9hsD0Xn74DPYJSO
0z/fOsucPAWiEqhO0LuU21yV8wZ0C8vePiAOA9uUtep84pIrKGRqFBPJNvH4yu4+OUsburJZfWI0
cD+W0gqiCqgQh03VBkJHfLbDjEyJLuIEr9SHQ+jQhlix+SHAZb1PnHJCssg/THUEAi6hMYu6gIZ3
bsb3yLDANoWzfbp/ieTpjI2UoXLDJLIqpHrmR3nOliX3HOcGUxaClZwWqXs8uvLcFsM7mCf9OsLE
O0yJ0+wDr3TeMGpcBrOYdllRUX+scZhSVEAI2iEwTf76EwzfWgS/xMgGd0id7CzSuL/fo2dQHaD6
Fj3Jcq3yJRqJ+5e5TIKDQzRI61DvuqkMfkKDAOgQpNZNFdX4NE/j72jwU0jLYGgwNkJ36cpkJ2Be
rO9fgj19SV2vubYmwi8taYYt6uHXMYt5qhaq2ZBX6AmdJNmWi3AGVtiZ8e5Mi8lwp2ld8t/ZYo2Z
7NfQp9xnVQB0Ri3wYWCivNx/q59jb0FWAhuQpff9h++8qT0XVfufL+vQa9FlG2TjElntph5tsDug
T5qxSQYzCqbEVNu4FExtu5LeDJ1YzbBk5bC9f42GgXiEjnnz8lVazvkrA3ABPUQGLoRmMfNmME16
iKv0SyyJU/cHtG8ieZpm+zbr+Rz0tv8nK31c7Olfw6rGZz9cEEJtH53rkggNQkxeYN4fejEfSqXB
EpHtMd+LvNSa/LWg7OBcHKy9bXIu3A/ueOb6qThsVpqx1up+Zaat510oaqrvRWYxj95FZWh0luOa
pNsPoG2QyafEJYp30h8KHrX2mu42xfGrp8r46tOAr2nXQfOTrgb3SY8E7eqORn4h2mW0rDULoUPa
JuW20NwYg2mnH3GsHgpt5AdrmsCJ+rm4WJiTAHXl/SfEvUtbVvqH7CV8hiRks2MTp7gUMgz6uicq
7+qhHPm+9hWowBDO2f2sxchA1+oVw1YOmzIoGVb894fDUmPdWJ+eHAwucEZ6vL/72TLLH10hp4sS
QbfGims8+QH/UisjU3PRGseUY9xsO1ARFrzTRG0SP5hO5tD7r+40rorAgjFHNQT8qVphr2n+OUkH
X97vX0DjPPoyQUY5Ngnmbnc8YLR38KqlzmObqueODfO2zwBM3d+AYnkr+li2V5cFjnTi/dA643WG
kfroJ6X7iGozQZ8drCIyEY8ud+wHnKmWIOvj912a4n/LI11f5UQrtOp11K5tp/8a8LyiKiMObl1b
DCcMK1FQGd7B88DvGNr8opIwJLGAfHrtF9YF+lZ8bJ3oQ9Emk7RXFY9eShz5RATosOzn/bS4FkOP
Gr3x2w2OtaekbIY9rKnu7LUG7eUiECIBMN5oDuVs3TLPhJMHRNdCfUMJ5Rzvy4EA0cbGsTGizBVM
oQCODx4wghA9Jf6SW6rBLeG83vlZADbDfAgmO3s2OvAo0hpfqb3N56SrD3Ec2tf7wawDkjSnqigP
DgI//Evm5V6sNn0VHKIpfGL4OLHyScuru/RafL/YvMKlxF4mHnkU5cYvdX7+nlSYfQgEczl9FPfR
sdZLGem94PDsDt3E/BnizDkugwuJge2V1j0ihMmqHh2CNCp0aUwtcNDfd/JOgE8xaoansgb+w7ez
+yyy9FhLdt6pJEqhcscfOm/kkzOj2DZAdo5+6UB5m93HIlcHkHP5lVQ459Gx+503zuqGmPcDysB0
NtSMsSeCbFrZMVnnpGf7Ff4ksfz+6DN4YIF0vP+v7r+V6XxGYczOnWtLIklWdL/Kcp8H8UC8KJt2
l4l1XLS3jr36HmUytMxFuH+vn1If/4WVVWj8fYn0jnX5ZFJv1dox1t9N+zJ+vy9jXC3d23Isrig+
OaaCudnMJSyuwPZ+zlnNQsbKu5sXywRfQldfS/SL2xmx+fY+bZUZXoOI6TevGYk20t9FWIn6xeSn
gLtdPAz33mhmhAJy+60Z0EKQG/NNWVCV3iXzyTgkh2zKfkW9Q+6Cxkc/JE4EM4RQ0Khg8OINBXWi
n35p18ieI6iGF3x9jwMizZPq2om4A+SSTIF3fGc/qwKtUdYX8+ZukBma5uGufTRM6HNw8QCnCYph
HGT6BpUR7mVaxifKHowQvnyiO/qXQCvcR4g497bdfM25ZT3ESfG7I4wIRgMoZ7fS7Ne4G9m9v1XU
nusqCvCB5DgKq4L3w/I6rpOUES+TO2K/20QbV6bakc/ghbSAcbxV6LjW5RifSo8El8D7Pfra22W5
9Uw8CpO9hP3O4LP708mFCdEuguZ0ECJh/GOBOQpNtZcjGvEqnrNNWCcfiCFz4T7A+K0A7vHXd8wM
p0He7ZjgPxJ9Q009bECcrhqS3ux6Cg6gWaf16DVEIhE1tRUCj43LTRFNZP2NmgDlxsAq4NlNtZ+J
8d2m4EYFMQ7KywvMDikTqaSYYDTbwLmMgiYt/UwaFuCozp86v5txAwX+So/sPIA2s4FL7J+UpAhn
Zg70pDtHI2FDTvgcHoeSaJFhMD7YZ6BzCCE84IU8wmRkeyNTpOhi2Ji07r4wNiyYwVYZBt9aako1
jexwneEUQZEiojQ79UXHTLEq/lgN9dWc/+gIlt5A7a63CG8U66uvZGqRv8JvBTK0PJQtMYINDCc/
BGIxhZvWbAiDQEljz8MPVq0fnap+pWpdGmT3FU7V47O0GB+OX330txLqKUrlV+xM5dJkkCJfpSQP
WfC/+wffjECMgh5lAiyq4zAvPoPIEDsa6L8Jcck+P8MW7l+H/I05SXUr03BVFB8D7IbdkDIgAaES
IMvPPYasuIxnQ//LQRKfRRTYG4b2jLRz2pjOVGffeAZwiSnUwtNTtRX5G1MIZM8AhtoDLKRwJI3H
jeVzaAfyCg4v3KIbqteqY8midJly1ZfRuYf2TuK2mMCvpz+WOfvFL/NmI9kSxIyBQsdfoOssX0KU
Hs0S9zwKEuHnFBKPnOZyb/OcFcQp+a1gRjhyypiTTUYM2g4nt4/okhSUvI3jJE9j6nZ7ZX7VbvhV
GZ3eINvxqbrrdJtTh83zGBD+S39gdnDMApzEjtpWpeGz/oVHET53fdZvjM74zBZweCnpzqPgs/ZL
d8O8DQYkFFdTUnBNvf4jet/b4rqyViBHFgwI86qkz4ZNBpglCuJ8H6fmIo8Mg5OvDrMnzt0gUJXM
QX6MA/WjKKrhoHyq2JqrAS1FIzCRVHYEhYf5XVxOF2O2rH0BfC/Ko5UumDfioVjHtsdw05jxEETu
2ZJcxr7nwpk6xoYqCMKukh2PTb1yvVE+Rp48ggCzmNTg5xuxqwUJwSbsEWEpZqyOY7iSO6ZfLzha
iovIqv1gyJbSic2MjckI+Gm+SkVlrgENzRsiftEgF2s/b665DUpqIM2Qyi8/tpXH0Ym0wmqNlyV9
axLpEc7FqY85nprWg9kMOHbgL4zOlJPBbjvI12l6IAztwayFPDnlET0KQ3Rsqxk++n7w8S94zS78
U1txyWwOYJ9nEmI5t3zHJt/VO4vJ1Gx6f7ww6QkFQdmgGWdyUjmMGP3RWZt+nsGubA95FLxQAZIQ
YzZfQBHRZU6IWWy/A+L2FplWsk5yBCeDUdwQDf4KzWmx0qSPsrQydP0RP06DTQpIuRmdoSCClFgY
9knMXufyj2jDeeeGzxXBewS3J2RfgkFXkpuVRUkv27NsgJ+QBqUByx5JNsKaVtKRj1CFodsBUR7i
FwPHF8LI7A02CnDM2C2Ond+mu44Vx1Z2wTvK+ODB42c+I2CZpJdf+IlXe78hgViNxTbwU5TOrdpR
lYmjCGHEZu3YblGVYCHN9i5oQzBOKFAdGVz83HlJIqjKrlXdFuXEho2+JI+th/4rSblBvuFgIf/N
0OdKNFa9CxIfjWks47NJicHF0ByMEPW8F1GDVkm/rzSv6yyek4SBnTmddGp2BAXnxPMMxQNnlrl3
+QHZ9mytzHn6Y2O6oGfr842r7L8FS2lIxSgziVO+2h7CPobSQBlBu+3iGmi6Hyl/O7S/o4CQOHof
pngSG2rN3nXlhrpdWVoU5LyzsKE1LdmLVCUy3WlvFky5arZBMEtxiTYBOYv2yOI/isdxJYCpEtXU
EUoZTekeUmjMrI9pbFzNED+b4VYMvASRW3GU1rtwI2EKHXyjHLlKaOr11Fu7omXyGWeHLgRoNEYe
++h8q6EcgcNHvISCBlhkmvpXTG5t/M/o0QZEmrI95kAC3Wl3O6dhH55E4a4s5q3bQgmOsw8z5Tbu
bFL6ykQCeWefnXbDT+x5D4Hjf3he/IaMunkgwQnIBA8O9fLGSiBf+OoJtRJoyUiv2AX+dow79I/y
1fXyYxL70KDGz5HDatPV3SfAOCCOxAIleBS3TTp+VZON+MhR3LFyWXtY82saM84gUnDrhdVzqaVB
i0dsfAZUdOpRC0XIXFXa2Qe/698CEq+cJXBZRQ9z4eqNX7BThl5mw1JCX8wIPt1khLZtM/ePM1Jg
UCMDHgI4bDkpW66cS5aLBHYQGRh7SWKG14U4OiPrhjqx2sXGraMNPmBWKgiOfuOvfXZtU+2ajNZl
ZijK1E7OtHBT1VX8iFKbKCiQf5b10+cVRQ9mcUMjAbBbVibUHBg9FVg6dqf8aFkjYBr2VgQmlmsy
dOmgeiYhsRqOJUAM4ODZbyRZqH3JOFGR+ETOg2rPn/gOie7U5v2lHDlQ+yJGufLppRRxIVxbmvWv
MOjeefJf2O4XWwtNCcLSBDfKZLqPXTFsbGh4VYk9D4UgblI9/JqosPYhnSRzSa5RZFHOOAEfjdJH
PxxHEOxwYYe4rLas4p1VBRKZSOrSuqGQRxLUvjZzzFDIqLbK8R6tfDo7SORfq6qvd5SpiMXDTyRO
26QPN445/EmGhKeaLsYguJZH7AVbbLBGYmecQDW6q7xKL5Zf2FTieU7YXsK+VUp/nfTFsA77Eh58
RrnvhQ3zfDKws1LlF6NiSTlky2A7YFnZNMdQB38IoflpTmrcRg0b4k5OW9tEMzmF0j5MTBZxHg4X
LN6RZsgXCf99kFzkroZnGAp5HbMJDVNrvHvjm+3W/UY45hOideK1eO3RVO+agKIgqakhcDu+AVTw
cUHCih1b/J6wSehTk3HaqTz5sLhw06w+aU2t5WKRpnrf2nn23IwEHxSeyaoeY1oD/3kvDfLySrNo
boY+pr2FtK4usJZHnIvUfknaYu6wa67MIUR+qsMDqFBveRFcbvMydXnGe/HkxovTt7D3bIl/LTOh
Ipq+GpJ1I/yjarRjpsYzC1cvw3I/UYubBla3NoLqGE4EtpWxoNkp8q0qsq/CRINZW4aFPzHcTZPp
b9h32avMT55cAicu0r6xkkh3c8XIb4gcBvllf6JjEtRdI67vJviMqt5jmMFh6umWysjkDwsSuLPj
t4LAyqNtfCXN1hg37VhYW7Mn0SBRwwbPxGEYx/em7bI9Y3BKrwJkeI+pGslBA0ule9HCLnYprp20
4/p2RVKtDGd5WEL/5E9LRV2I/kwNDLKM5UnFrZ7FtPX8pPS6NFtM9FGzcbPhVVejubcC64Atgng7
IQMAYILGmNZ8VmqPdIE3oHN2LNsWRu4eOOifwdPBQnrfu+1obQiMw9sy8y5Zuekf2mE44jiVG51x
FNSzD+rF2tapoELKzmN1yqIg4rWHMsQdfOuRszO98HZisJ2dqnS9GVyiDOKYwWeeEgfLIKoz5VpW
eXFQmGyIcvtjJuLZJDcFRpyNDfa/eDuT3ciRNFu/SiHXzQJJo3EAunrh9HmQXGOEtCGkCAXnmTQO
T98fPbJu3UpcoHt1N0IqQkopfDD7h3O+0wwHEdTfAQkwCBNYBRyTpElv2okZA7iTtEdXc+TaAG+W
MIxI0Vkh0W+6p05ymIpCSD8X3XvmFdrjyA4thpthO5+E4XpvuoOIqYsJ8OxlR+/SAWzMYf9ZGakO
pmzgHkCADhxmajHrlzAICHeVQUMXZJjrAFszYRXjsGoLPd2l2snukuCYitgDoLvAnJmKL8Hjtk0a
S2B3q3g0oAfrQbTJ0OCZU8GEGYmSlavdwFNMqpm3KYiP29p9EPn43o4A4rOV25StD7TmWjrITOrB
PsaeNVOileR3Y0NT47cwslKCPiO1yTlZI3Ajm7waP7zWrFd14jW72Pui0Ip2+ehcGfkDYVOsTUpC
i5M4h5XhGteWQ3nnsklfyJubSqojD/clSp3Bl33w4I4oELNGX0NakeuoI+mXi8MNhgj61IxAqF7j
OwEb0IuflcvsYnLRvrPy8skYrhiuJcwTIwp1KE0rGYIuViZ237mRNlWHq3hWDmmqv0Ld3GMpKFZJ
QSpeZ8MfUBU6x1XWIkJBBJiuY7J+CToVyD6IxuzS5l1EGJxYiN5buMt2iEtrNMKoNxjfmy7vRxS0
Yd1+KzB6bmlUUNgQK4O/Od+0qIwJ5oj3hG77qqNR7V0SmLFebvD9jR8ROD+DCU6DkDXLWXCUB4tE
UH8cjDuewXmvphqdgvciqfwOxFCsByf4dNr+UMHi2bAxlv6AFnrRbLLyyYj0E5lGcIHLpy7zhBPZ
VSm6jJ9KCGvNBDzcmv3OHApz19jmmkQjooPnkWYf8ww+/onR74WgllOdA/DTNau41tO51jDFtVZE
t9mlIUcaAIJQJymoa+HTi6b6KrviocQMxPnA8sQp3tD2Jbsqnt9KzhYeM5sYKLI3g+VpM1vujDDk
JQvIVZqAsWnnuAo5Ay19YvQZ7YAx0e87Arp0nm6FY+175MGXTo3RdkFw+XFunCYiPf3whP7Q3du9
NmFXccmWMKLMb0cSt+qP1DQqzn9GsxwQHVMT+y6eu8HvCJU5hbPaJvrwFJiud47iCci5nDaN9mBo
0fvkiAenUDNDyCjdBm3S+PbMYxSL3MBnYCK15lAzXTRftfUjNeXwUGn2C/I+cdJm9aQ332MLw7WD
4IqFJxKPRrFC14KtSx22ruOIK7b3Voi01MrScyjTiSU5EiwW9tPd2Gv5nVwC5qmsj72ROD4inWjj
WYIZWfKtQey7ofIl832ka6uRhWwbi0IQM/YeCNtdNkYDply6X7IKAB/c8AKx3BkmT2WfsQYlDogM
jfaKJg7BV16WK2mmxyBSzsbL25md9vjeFOWTx2++GmKUTgopdCOlXEXfszifNuG+9Ns2NtkLdM86
dIE7fMV7tpUx8r7oJa6QYEirE9vC0AGvoBmtLbHpK7GtYfRMVU2aimU/lkyjN/XwOSOJ3UQ5dtK8
KE5t3e+Hvp/vzYR3tEecGAqjR9Y/uN/cdiURHYMOhbSNefYlbip742hjtxkNPHXgZta6kXOxOGKp
a1E94GFdMzVHK56LU9Z9JFXqnI1mZRRBs52D8dCi6PeRptcbZgF3c6Qb60qGR7s3UVoBAdahQh9j
csQzalqCneu3qm9frSYjQtfk3ZEn/dZtm3snLEnHCKYDZ2q1a+P+e6AiY19q6SeL3JAUshYQa7hE
vg8WsjnwpLPs46fesY/IbGGMEbW9mh3QD299X3TH3lI/ZJZ89ZngHeORqN6M/SrI8K3H7bNXlHKT
IXjeeJn+lQ3mI2PeYk03N9JLOWi8k08b+fQ2r8PO32UW86QZ8f+6Az7WhBExuQOTjNlK1FH26UuZ
MBEqs7JeGylz/qTRgnU897wFkFXp8cKpJiPWqaf9ZPQhJ70p913hXZOI2ItlbGU7atyaoZR4Ozrp
YwZhlJCgXLAGZxdJQVIuNaFl9fNFz/u9cKUgaYBZeKAYNdGAsu7R+2TdVE65Iw28YfPIoKeu+l2j
5vJgduZ3ZHU9859a3xjiR6xibS/ip8khj85JxlfkfT8r4uTZdaBZspiTkAFN/2o+Akq6VA6C/3rO
DX/qZuSfkzfdTQ22nTvR8sT2KFn8KOM5krHJlFpgJBfD5zi3dx2btVU64EboNMq/AlEtdjMITdjq
V3Y27TuWu6vG6B4C5BGUz+5aJvBUGQpX+AFOOuG/JmGETpVZiHiNS6/kr5bwQlQP6b3dw4qeTbIO
mMYVAcHW4GkY17GJg87wPubnukWFSE+pGvrbqGXw5dB0RGldMA0KAHJP3S6c2WjKuDhLJ7sM6rkq
Yiykg1btVcB+TeYSHXs5v9lNEl1kjuDD6DMKCt6fsATwKm4qNxEcHAjI+kb7moT5qiLN3NJ/4/LC
oehWLHgN7AgrwU9HXnOhhwwQEvMa4WX9HgXNPsx45xMP3ZaHxGS4V9daTwzEMpglpmxiNuR2oHCN
6aPXK/3Yu8UHwxjiEmqmxYUxge8o7pDUvUhPJ3OoIZBelLBh+vFTSaLZmP/yLmj7V1Jr7LOb7ARv
wwR+zKYYe5fp8XzyWsJ0qzn6xqTRBNQIGiUgAnjVMJ7fAbz7FU31FXz3pjbG9BToqBH61CE/O9NO
jl6rbyS37HWyTmD2q2JjWzFvF/x3HJKP6Kw0X+vDj0EfLGKIQxyK3K9+AUKD7Z7OQLvooDbqD6lU
wbZNiaz1puw9hrJhQoUgXJHpk8DyEwAQTKDF+3VhXJO+ANJfF/1mEu1F66L7Xit/kKeGQsOlinQl
GsF8+jkEOsbCnCt0YqX1LXK65J5YB5YxodmQKC6xtVZjMvgplth1L0kfJnldNEodcoF2DKXKU+bk
E8F34hvkzglkyTBy7fg9NPEdjQ5Dkn741mjtG1E96UrMQmHcYgQ4ZPlTqPE2VcZ4KYxj1cbbgQT3
raVMtHy2+NnCp178pg9ugGqIZKz12HggIwTMZQlMALIf1SliCxtHYU6od1FAXdHjb0rEpynN1F4S
UbIg7g3OuGXanar46sbWKnJQJHVsx0+EYdx1DpEjPFaKfp78LBXUC3uARAwXfKBPquhHlATKB0aF
PY4AvOM424/kMWvb3HKA71SYaKA9P5plfG2WKCnTSh5Sd3jqHOZwpHhOqq+e8J1uy6l/w8lQntGU
vgKm70YC6QmVueTN+BSWaIvsOnhivUHjZ37EI/P3VFJvq4+6jZhPBUZx7r8rQ6eZx0WaRTHdQBfq
m9adxpUTt+m5VDVaTpWSvUc4xCqi2+W8nr7qwFjrZiLOPepsOTbvhjcxO2/5wjwB5KaM4GfRxO1p
SHikvBkaS9qwNYj1IjsbWUDK8/KBh3jVsfLZhFMw7/o8/FG6yVLzRT8Jas52Vkw6WW96W81yHfxL
1MgF6Xso1mnnWGUOstnPVcszn+a7VNDzIwUECvvZCLR7jeSSNxCCBvrVNnUCE0rzPem/RoYAqyHU
jUvbT1ymTiRXiI0/R6F+xTkNj5gQnRY/p5AkRWNg8JlZ9vfEo+FOjXo1CNoHlYl34jVd+HTBwahZ
M8kiZKrIHLaaqALTZFdqS5ieTrw18kZ5QbKxiQeLICbEFjiWkg2y1t53Z/u5UcR29C7t+ILFViEj
4FAlW9GPRO2IQd9XGaXUjAlXRxWwmgdGiLxJB4t7Dj2NtsYSb7r0xYiy3X2KXKiaO2vTNuKrY9vg
GeJzpLVczXq7oYDP7ntmpKwrFDX+HB5UpTPqQgxEyyUi2OsDU/qRC6MRkkgniQi9eBUifLU0DrWk
/gYfFPuTqfDTq/wl0GYufE3Q7fUmenvXoLmv+qOjJ19dFGTHvCw+6Oxe3ZnIGySzQA9U+9h6br1r
GGTHOpk2YnSZT1oMhtTHZClsE5zoMhtfhgmNkvkVye4nj7mxdhLG4QmpQe8VWmZzJPmIq65Z45Tb
EcUkHzKrWGvRvI17GBZztWOlBLWzdcMNv+i7dFheCOl98ziumnhpt5FomdqvZESDQ3ISzp2ec2BZ
Kdhtc2D69uYuyZzSpC/u62mjRl54Ok2YzjQwkr21dWxqJI7KDMpXWlsXISkLrAy75cxwaEuP+x5M
HZy47j0uyKpHHcgIRAIdC0b6a8o7wHphAtOc85qB1bEFS7KBb1quW1kusfYBy0TNOqfJwENbm/E6
bqO15TIkUROdlRdZT7OnsqNrjN96NyJ+Ji2PzNOydZ0j4qgV03PH3rbBZF8allsnRj1rhVhrYxgG
Srl2p+tDdYHExXasX88RamonQ0FWt3NDVClnjYyyl1gxOQGXdERssbL1jN3bWIAIkhiygmg/08ST
0WvzrPR0qwmMBk+5aAZm2GzYMg5aw6u+LbmQtJghgSdsBmEscn2H6FJDMCqgJhr9ziRTHp/PRqhP
UxDZhYIux/FkELVaMoS3q4lOyIgea9vcsdkNtqrGudBRMsZ6btDVtzurzKWfmuQkd/JbFQ3A9NB5
C4GwGcvkgb0Hvol5caLaT0Vjlb50swNcKyyRPmS/2gcZ+NWjifeGt4DuwtMdgjRz+8mMCAeRymCo
SvHRBtizWRZUnzUt/hR/7/Rm2NTu1LDF5YUYcpzoiuJUucg5tGHywVxu8iXzY4SSsAoM9P0BlvpA
Mp8nPUP6fclkfZiJZ0F/Q9ZnQvEJJIQfx2nAJk2tUvZyPlgjxgIdYYepS8fWTuKByQhKO5uwqrL/
liOfLGWQPjZlth9k12+0JqDyITtnZABAI+9RqgHD4khLd332Xs28KpPAfAulyI/eMhtcxih2M+Hs
GGqC0BJXsCHFflWZOgO98gLBB0sEPNi166Qrmt167cABW/O4H9xCi7FZKhD5M/HSrTR9NuGrvoEc
2tFK+WXOpI05YDSmme/CddlMJf8nh6yqxUAiOe/ko4bX12u4Y11SIewliU1nUN6hbImTGSdpN/7I
g2zce3lPPEDJNr+1viG8QLPp9OmF4Q2kDVHyJsvr0u9YzOUdc/LBboq1J4sfCQ50vXZ1KAYTeCk0
rX3Mk0+iMInJeV9c0JGvazHVfHVaMLXDy08jTQpQLh96L/42LPpky32YTa3EBLdDHfXghVbwYGeC
TXY2X+zUPROT4Je6LE+21BYgWP0r84gSw53MG8qZ81MO0SYPC0bCnvYRAjrd1cCVVh62YFyRjJ4V
6WgyDB51EzSfAbBsnGqN+t+JmQYFCyrRoICoAsinHkWE7hzZaxJEHorV7KX9YYDmQuqmfSSvGjHz
TMaCk3+O8AI2AbR3GiG9ha4br3ItYK6J5SRH6r6bqIEldTK8CUKYc3g1nTLdcx8QRES1gt6ieUaA
czLs0F7PM5gwgIfOvgQRxuvGPRKWtYBappWXlA9VHdlrraDUDjvz3TaxkCePbq9pW0ocueWUWzUK
Am4v9PU4ks22SODcyX3hPi4P2KQgMBA9U0F2OM2cCKKjCDZCOR7iON2pafqilctWs82rlu5E09rx
TLzeCRuvvanVtLEaehClZLvJuYM7XFHHSRl3XlvV21QVz6K2L0K4811DOhvOAYLXmEEe8iQCia5N
uU9hAm6IuUfYicc+qiFlVDLdogzofOmcaosUFRSGG7sQ1hHvIm+FMQ027jDuLTV86n2OELMqSzRM
9j0jR+pNZgbrfDTWG/bZ83lm0TanudhSBqOdgKjSkfq7n1+yQn8fcAQ9BYtFhFiIyMvye8Bnd036
Y8yGK6MKda5sRkhA7jFJjRkWG4Y6iG+OJeDsbS0di5l59D0Be8PG8G0AiYnEtsUGjsV2gxzzFws1
ycAjurfkGOzsToTQaowXLfEuaZJfDBFUKDh1MjZ09yHE+BMn8ZJ+wqw0041XNei+O4FaKTr11cdt
TkgMMbxkAq/m9g3uDIoUgZ5aNe9Fyqan5YyebV7CcUaT7oFvDnkv7etF1WjPAsECw+q+JQO+np5b
V7fpJahL0oI+IKgyP8LEYOYSNY4i2afEwBWGsoQ1OD8HYQScF6Qi/Nmo08HdVkwkXSw71hKjiWJv
O2CE5waKaZ9DHATZl1V4jo+S610ry24dzMZWwtyiIQ6fcc6iLM8yixsft7iuNri8GiD5g7RJ8kSe
6kYsGsiA0ncyxjAQuEcWb9tsEe9PLDq6aHgwSg1/oC4QjoSecxTlI3HiK6fbpQ4iNLQX715KqKg7
kxozpvq6UCjTdUGEV16T6ktF5dpiK8ZfWcr81+yf9LBhIczLeawbmipdhA+prTN/uCcte9oxijvr
CF9WhqdV6xhB7DZvHyu3mJj+kettBPYRK3OwxTSxCnqj2JeG3OJJsffWHBKlbVlrkesMAMS0kcvd
bfe5Ors63f5oa5syAc/twOdHTzhAk5lyLd+YGonoxJqtSppeNmdIPNQnjMPFINuVG2/C10LBucMF
R85rZU3xMc6I2x3ZILtqzrbOESJPe6ql/mowZoRsGSLxoRpUeMfOONlePZvKiCNk63n4+RuDeXOj
yoexU5ehMZGzUz5UDKGQAEeXPIi8dUjXDr+BMcZ43xUAU7XFRMJAv15Zo6PtNWW8q9k34qeB4XvI
NzP5ZqZf5gawWZqVliorGzV1FzJzPI569SjCfKdwknLgNd5pLLurYXS0p6LqsFI7b5TTNeqTc53i
2bCzFD4CiOILGTHIpiZ1p1Wkl4WWhTPb7i4V3retk1xN7Ur8DrRHnTmbaN29oHZazZUW0jC6OhY3
YMByJHG3mVxve+NclPqAVKuJwismX7lCkoHKz4NAsRj7IAXxdKCKQ5oEX2fkBSfGGVRvBIqslGF3
f8NxFani7srYfTLB82o8+1CQ7ZOjCY1BjEYDhLhX1I69d0UergrpqB3NEypLBylnzrKfocvzTRdq
FBxdkIRIr5lydCmRd4pQ0vshCnEW+Iz0bl9GdZieUAG7q5u/e5ldLbzlLhl4Gc4tjjpiSbErBi/I
kwDQgndtMU8xFIQhz6NIZRYnG0xVCecz4V9l4y6Vi/ocQQyRqrTTqXMfuLfaBzTYJkO2iPuSwGL/
9kAIOTBynZECIn2FE4lgPUXWbPfjJY3dDXGdxqFB8frSFtjs5spajRJqRRlgswwj6AYRUt4XACr0
A7P+qFTx6PUgzUxN+befbMgSl0XTqnNQJi43R4otU0XFs/I+UDNTeI5lu7tRB6ib4zXAE7khT7Ix
8P9QNbOeqT3xrSnDBq2jieU6IeXk9ozZcTmS/Olc5ThM55skFVYJkbMLSm5AAkGIhwi3eB1zYEkd
g290vvfAJKx77OzNOoDKglVoilE6GugplZkQd1TLH7/xa7nVWc82JfMyyqXSoZrHWYy5jGFpD1rF
c/CK1UjKQNUuLprbh2JmyBN1Ymf0zXVml/I0ert2ZOk8JIW2h7p90AkheSxZAvsEVbDD1LAFE/N1
uX0/8dZ+5AnnVY54FkN0SELLdg41jmLEvrmRY5wJptFQjrDaARbd/rVKzgFMEyK+BnPEfDip5AUz
J6SwKEVkeuP36gojJigO/Lhc1NSkmVwnjL/21FNfRUkNAdODq6xU0y7UyLUIXZmcB5U9D201YGL1
Whx2GHFSB5Mfbx7BBdZimmvqZ87IN6vV9YMkkn2FDMR7botDs9jseuDZt2yUnGgXgszDgAIJFDtD
mmpV5aThllN6MfR2XFuYH05W6YCnncbAjzvOxwE9HOGj8ueYCZxuzHd7UFZTzq2UYRReG0bxtRBA
TtViwcOAAzdinhI0otF4ASy+i9oqvkOliPqUBNm9PWfp40Bw1pQYcI5m58m4mSjbvL4v+KxtUOWW
QQHRx5x9R5fNZx8wI0atED0UxiiQWfHUJTbrljHu5u9jQsWXD9ciUtXLBJ2KB2kML2nxnbHwcBkW
YH5mFgEy2P46Ds6bLiw6mH6scr//zRBpye6rgmm6JjVldjOHmG7y6YTdvX1oLIrFGz3JiOweqV6J
sjbLw61FTueWo8c+5fNPjT/fTLglMejy6kLC8eRAAiDo0StfzbJcB4Eqr4RCl0v8OBdSpxzIMsli
ccenisaONbZVuXtNC5HMLptuU3YCx+gwXWHxs87AV3/Dw8QKOZUdJRcjS5Th5zciC7dvfEKu1pxN
Ngt+DH5s3XT6B9Om/DhFYiR8pXq5AdadKQb5mAnrrgkIr4N3cNVkwTkgjOw0tY0fFAxvpilC/tgm
FsawwWBkqnSm4W9NP9I/Jj1cGlhAA8rEVQx2bJtlgJjxwR1Th1iH0vOyrWUAhA6tqPGt0EuOsqAk
7jiAr4J98eKBvj2oSBM2VZXM/AMdJJ/4Gm62xCaCcSCYN/slb8C9Ow1qjxI3p01elIJWPp1bZlXR
AusKg5M0hHM/LGZd0OTRNhC4nQdHI441i2i0l6ckiMhoC1Om8nwd3hAWt3eaFnnbYsFjYgUxRru6
FDjFt30TsEmehmNpSWN1Y/VS2Hnk7w7Fo5Y0zrZo0eX967tDXf8Ed+DcNz1rD5rnbE8M4wdS80OK
7T0ey2ZHZBz1UWmAgwcGfscfbFOvPt1w1fUSN1HEDGzy4hDr8rWMuu0Nz9VYKOxvRLoxz1FGdPNy
bkRPxEU2Kw8Kzu1AxFAJ+qLItnabIR2oaH+IpaBJLl1mVhg8h5Fc8yVZoMw3da708+2yLWPrh+wj
BckjGc7d8qHX8UBB4zb2SXvPauTMJb2c7//8kLtvjlnq99VQPg7MEqiX+CvLDn5UA0ih22ezSAqK
96Hf9ns6gum7CNwGt3WHHKHiRSAnSzxqRbupu0a9Fx01LmJCcQnLPD6jYeAvFAMNiWiNuue1I/i6
c8fpuzRPtoq8Q+H0gU/KdfI96x1WtbZGZ9HYBkOJJaIlUz9U4Iq32KnPSv8+kij+BdEGHYfBiPo3
NagtJTy14CskvfTa2TgASLd51Yjcc5GivDHjVU6Nq6Yew62RogKwkBreGDIdAoGVwWRd2HW/4B3N
FzkZr2mei0sTv94O2iDwMkhq7XenSXSfM8W7H6uAX6IIr9AU5aMJxmJIrQ04YC79oS4uiMoeYNJr
a4vQdX9e6J2aEbwPWECOOB6DfQHSb3NDJxBTfR0Xk1uSTNVh0pzopZi8xwkI+91UG/FLHxtM2ZwE
oPvyl2Lxw0lu9G6sKdVnDu5OasnJRW1+Kce0YvaGq39ugTdrCtxoFRgoah1iU7qsGXdDMqQPbcVh
3FpMdCduukMyycffbLRkgAAQhgteJdshEYHGHTAiiGt1HzdY5TUDvcFi35kL/fT7wq9d5aFsZ1mF
0U/r+FVGoeOKNra/nxz8UiVNMc+1nwKZyAoH1zZoyLboXxKGjqjcRu00RjhW0P6259CCJRmnl9t5
ooXFCI3OsXCsgCDUqEJWOW+U/Q3QPk/efGBOQePQs2J00jr+BGfw4HBinWtMgyu9a9wDmbv1Zhgc
6CjYzjdh2YwXMk5vFU7OvUb7CvfJHDpnm2ZGevp9v5epM11Lt3pVlvSY33IaRRbGQAQf9UYkxmNF
+s6daybWY8LudbYJvvR0a6IsDU2GNf3B9hq2NZ0I8DJMDrPHKTjwomz83gsyIkkjlKmOOuooqu67
oGQvvvC32SW5D79/BUSFGnofVe2FE1bfJsSBi9gOrEtbVUctWTJVULke7ch6DbQg2xkxe0e0ATDx
4ApVKO33Xtske65YBk/AjHgsl28iauVKcswSslA+2BpGtDwNEJZw/OMjRkvV5D8saARd25fPYaNf
kAASb9zYfEYB72s445+Lgd5KSyxsblV7Tuyivsf1Rs/A24GzZPqOxxsO2/JvcnBV9UqjWcPuvmVa
YJyr0l4Ppt6cb9yYXlZ/In1+I8mEmegrawhzPxtQMbPhZ30jayZ7FdE0kfWjZSXA22pzg/ymbIRE
J6wHFVZgC3J5QOZzl2RR5d8wMsaSVh6qCNUrSj+07r8AivDu4D8GGe1wTYOpaOT97VcxGLJXO4Vv
jWM10DZRjzGXcRLqs1af3vqI3W3etve4cOSTN7xAOtjNWRJ9hFmp/NQymE/GtrdNdfYp8Gt2N0xq
r+J826fiWvaE7jlL7ICBP7LGgA0MNVns8n+2LNhnFAbQkr25MzqHG8D4durLiFq5Dp2DgRIJL2UM
iqeGeQwuEMBjSzl569sqZZo+YgmE40unhpgq3LRZXO6W4AjMD/EvHaRfif5/O+aUtGj8xB4XMsr2
BbyvgsE6JIPCD+XYyA/rbtwom2W0unEHjCQ7DCkURTRn8aa1PCLJDUpke/EaQxpgoVGPn62OqKVI
TZ/QJKJwigDKye//1HCGMH8h7rqs5atwCYUhAFfuUTjIV+VG7F3N4r1oHbZ4IKw4jYi47wtbrI0F
gSkxLJ2CuP4xWnifbrTJqUHHok8d/N/SdZ6mtvPWTfOLXEYsqWbGh8pkTQii1mf0OLDEUWhpMfpt
3dxKDloQPEuIQ/cNZ0+9MLCQo/KlirlLOeje7xQqHh9KdMQgMab1xJHWdqJCRK5FpTMEKIluLUHl
OvqByBFtJn9aG0bjsQjI8R7S+rOqJ401PFwOCU5z1XDl3M7K26nJ6VkVvclK+ARGrfRpBEl/G6BM
uSWDg9tvlRlErVsg/LoKULZ0YCUNGgHDdmjudSP8pRgbb7MpZ7l6S/YZzghR8r2HnGc3efY5rrr4
Oe/OVPTV987KqX8aOyaMd3J+nzsWL4DlO7vF6hHPYbt1S8/yeds628Zti2OlFbydbPFkgUOpO3Kx
nKj5gSvzbOjsymOM3PdD4P7CdGYyiLN/FZAKr62tvs2x1W+hMDIaCKzguSTmU0X2bkbI4qOM7u/L
TtuPYPQAgLMJZXeE0zOL4V6HNGR5FCDV7kHJLQW81hFHcjtUQt3ltpDdmrfufBeaM4tETrLB4dWt
omlX1BRVk43pWUZMfIvCPigEMmfLG99DAu9OjpzdE2dkCgGGnVfGGftUcZ4F+Tw8tyZNqptZrxxb
yc846x+sPHfRhoRHNmvTumKqv58qo7lzedmu0obV2Vj2zvp22y9LbsZs0/n2O0/dU+GO1dVoambT
BnXBLeVEAOo/zJ1+uF1mcrFPN5bO25jUMpOYliWD5PanUx2+kRajwDt6Aw+I427isHksjcHkWXa9
o8yGBysz9/ViNa8r86EdNEwAtjrGJl5wdz6DLOk3qE/z5ymYZkARVFAZ7Z9c4CIQjgSbRQXlHuLi
owGd9cgbBl3U3FOjC3JXpK6ah3/9RZoFck+iGmPJOroGy0hhyoJfyMXkFsP1D8arYtsMpczINYFJ
KXHq+k7uukdayg+F3IbVOGeXJlKiqqoAtd9SVUSFe7RjsAuD4TyIInnCD9fBmwndxSzGcdLa0bro
YQVQ708MkFXjF3p2iMaWTLk+Cy69h7yodtPq2oWsZE0ujc4fq1ascX9+R1sJYhrLti9F/WtGgHDI
0AZyb4UunVy0vsWh5J7G9pesqsOcYI3kfgx3kniAS1Uoyhy2GVgSIKVXQYRcbtzq5TjttZqIt4XV
dh81+f1vJLG0vG0fpYSsAYJdGui0YTQI5wcl00I2hrYTLW4FGmtQV2xVEjKU6vrFTqeEIRwTEc1I
jjww0Ch6vKy3P5qC/kVCp/FlbpDP5dAht178Xqtil+XZt54V553WyvfUZi5YJZz7hfGENnB4kQpA
XNkvRNHbQcLI+i7vmArrpbSf00S/xBFc/66QUMDzIT/8ByWsGQ4jEkzbeHKDx2hk53Rny8/ZZVjj
p0jualxkO7NuuHyuaXDnuS+G9uKYr414ba1nFCqrxrRXDs57SyCqpuYxhbbmvCVFxj8Wxp6QYAFi
pdt1xd7t1n1b41l/n9qHtn9YBr3/oZtR4TBqklQW1n0pcblr2dEgAYM5b/g6hpK5x7yuqbhGfIwx
/FHE2/UvKEPxHB8Q1uwZdr/r3iKYbcgAaCdgm7W7igRjjoGQpVq0r2RNsgeNMA8iTr+2nfWEbnOD
O4ubJzGfhtH7rEx7U5Rwheay0vw0lNe26s4mIBFm+PwWVrLP8IqGpQKN58h8xebyBwqlF7IJeXaX
PCS3kAfhJNjyTQu9bjo8Rn238nSu/CRonmgqYR+xNcYd3Xnlc4vjAhxZin+kY+gybTSs2sidhyDF
1R6RUwQp1XDZbNaCDRZB7aGVG5vQQNSOclMTOiljLk8fKaL7ovkfslTNv4ZTmLoUhm6wHLUM2zD+
GltbNHXldWNSM9Uu1wPjrrtp+ZC617Sl3K+tqWJ5xQfHqPhgO39+evuzsCP5UveQwTTo4C9Mb48i
rIEcaEVGooPQsR5JKR5+f6iobsuBtuePJVH7/1v0+PKDfpTV1MRMIdv/84PXH93Hv32yKeCtTg/9
VzM9frV91v3Xf/6OrF2+8n/7l3/7uv1fnqfq6x9/fPzEBIMgo2viH92/pYp77Hpuj8K/fsKf33n3
kfOd5zL//Gh+xh//j+/6M1zc+DvKfqgxgheasHVBBsjwtcSOu3+3CCTxPGEuIcou/rE//vbPcHGC
x4Xk26RDUKtl6wTCLNHU0T/+sKy/2w7p4q4hTEFzTVbMP//9198wYB6637/tn5//jUP8SlxK1/7j
j79G+OoGP8em6SKnBbGs8df82lL+T+Hidt/vY1Fs0ixUqztkcuHX/yJD3LS8hU78f9OLddc2pGOa
Hg+H7cKL+0sWCiDIukK/vJona1jb02wci9G+QqwD1Y+bYmOZIe/JIDy25WILRXNZZCe91h/qrj7o
/aLzJbPFrztrXzXaxou1tzhSi60yp81XHmY17dOzLXwtDiY0stKz+wSWNw5vNg75KRUG0kgdWCyM
kHMX5d2RxMFra1o/KZC/D8N/s3dmzY0baZf+Q4OOxJIJ4GYuuJOiKIqi1huESipi33f8+nlQ/YXD
bfe4Z26+mInwhe2qcJUIAolc3vec5+ggKJ0IAaNhFTQp1zD7dCqVBft5pX8N0XSZ9U5YVRpceQur
QygmRO4vm7miOI23sEj2WCWeIXxgVyR5wXLTLwhBEMyCnagsaNfpIcjUh+fDm1VkomDKvFK6hppn
9lszD1usPe3JyIqXsbKvsMkOZHftOM3XSz0rkEmkd22IFz8ayYU3Y2S4ssTWOaJxTPPpqTRQB4Mx
iAejeqgcjhVZdiIMx1+qbMC5bd/VVvQjm7cQEzKucuvG7iHnJETbTewMuUlUi4zNtsWippmDdcjh
e6a3oN26YUispa5w9+Iit3QRL4ckvA4aChBNerNL7uoVQbFwVPuEcrzciQ5Nb4IsDjPgLsyRihLa
gskf8iBkkoPV3AxgzEtiHtE4R5OzLiybBZAi88IMi4+06p4i6psRZI2idWfiD2fiMhvk/RS8+JjW
SM5Ecjvo4obtdlqK9L6bGDVWE78WUnuth0uD2Ggl2F0FjrAWQpvEgj5UvUmw/pzCIt1Cmuza+mrb
kHkHq14Z3rJEo5RJw6PIynoSw3+FY8o3j2fLJfJ3GT5jOgXvOpR7BGZYlpNZQJQZx4atbaOjtRzk
0W3yh6xuPql60l+Pzb2TdO8YhpEdDy3Q2q7gmeuAhHBy1goVvSWt+ciyNPpK4aOoYo49rnPqreEc
Nh0tBb7fHRoNcyGEVaxxcvUbBaAN4ox3T8bOPneRC+dCPZPU8Ek1ddEYA6YWj2O/mCC9shMbDYnQ
oFegDSr7UPVodZ0GKR85XLD1vWAl2pjSLLhKTYMvbtHQZO/oXqRHjkWQvug5LdhcZYekMUlx6p5H
3/vGPZwiZjmzdzY30P8h24fJd+M5WAQ55KxMt2bH303EBfuU1PzuHI/EFRQm/WmA+Q9oBPdK5uU2
c7FzDPRvE99A4WHH07bWJGFN07jXFIqG0p8tLMWLm7onjbd4sKGc04YPeB2AwIS4uPjPJMh38Ojw
oDL5jLOsWkR0PgdiygFOzls4zOd9SApvUw/r/NMGPYe7VLIfzFAwhnq+a2LvztIPgY2IMmzPkRVg
uWh7Ptvq77EOGEu3Mu5Yf9H7168S6Wwx4HMJYt9DDd0+wb2okOZxYGDTBFmt/eLwSBamHzBDvGl0
o5cEHVPUMpFX5FyK8JtdqWIyXomGRYzbWHtXo3XVxsUiMEiNNIBxm3Kc8FS65NCETXAMbH8XBWN3
jui2uff9VPkPkLddfzpQSjzTBDDsusYhFLSI/4S7str+KbPYreoVtkib4oHjtURSTfbG9+03ahpy
Y9kEYuTEGw8K15hRmVuzGT9dUILs16L7QnejtV8X27j0ACoRH9JV7ROs3s+OT+kxde09WX72U4Zd
XZevYaM9D3nR41uXOycE359MBFIO3bCIS1Tj/nQPo78/2ZRPaKbjCDaKBoVRrJMpAVho4ff6U2SC
BaTu8p3OdAlKTR5eplXV23ffXcg5rZDZTy+YLtAUo2Un6OHjZeuKD6x03V34g9JPQvIzM2HZHXw9
VFvaW0d8ONkmQKGx9DmA0OfKjlE40PWK9ynN5h61JmWldNrXifsYDP2r7xavajAMUk4cbQnX4XvY
5AymlZjo7wygk0HQL8qava6eVD1Znojt+EbEwiLw95VOU2uQm7b1H2srIb6nYnmhcrSs1fCp4SXD
pt2RYY0eo55uWAyQB8nhVtqgHHGt5jgjnstSvw8b8eC5KRJ4/Jgoz9Y94cOAO/zZTAmlyNJM3mn/
1VX2udO1lyp6keNwJc1wq0S5a6CVay3NZFnTERMIM9N3ezSQ+7Io6tQqpffiFeuabvS2Bsa6ECYO
bKYGmuqzsbmzr0NAzrqNwTW0tM9ayKfQDXXCenERTH1/G6C1QRw7g0tJl6zq2j0W4fuiqmGdFts8
jZp1nmgvcQkxPm0qHNMofWsUM3ZNulIyqyeY37qFrMNX9rZ3fuaspUs+mOqd7Utg0JEQVGOX09iC
OvTydmnrFctZiTNdTdZJaW9+zACj1XPtY/qpLlkkQQatrS4wAISVtbUxFGMyGFeEwUeLrLAfAxd4
ivdoEn/WGenXZLYTAPbupZM84J5GWDc449K3k7cWWukhcCxoyoIZpsSCW3KMJexokfa4aagsHy2y
bBd2giQ2AcNhmgdDaFB/XPtJQg7wXbg26RHEs7soPzwlbhFVJsDL1UY58wFf6u3a6L8H/0DmeHAW
2VaA11u2af49J2cvKBQ8ZVWPhw3KhzXNgHy2Ropkgirq4ZsQMbIQz0HSPRcCzj86IKIHJLNVXcIQ
LkBrhIabbQNkm5JCtd/Uz8DlEGRWIXN37d90aFrrJB0fh4xtjixtVPvIakvJFfeEZBGjVz60I+rU
IAXuy68oPEfgVQIMpBQwkDzGHvKptuJWE85Q5HBw+7GYMSq0buroh6AB2bT5LmnTm55ikKtg7y6T
wIWl26HuMvIavyuqtsZCh1sicvZjjRNPNOwCs4HyZctnMTdJ/Oi+1fiIEKwHgvce0VlFDpwRa9ve
p87QUg1rRxsWhQH000y2Bmsm4e01SzwBsZOhf4xhASGjpA7cFoBtlEeVso6Hi+7pD21u/gygrY95
9tIi4gmn7MOc+q1M8/5+q4+WumIu2MMLd+6MAGxUO14JNfUAh6xdTTs6cXMkeOlb8wPUB+IzdBoN
dTZdqRBw8iYNG7ARyK7rZR4Z70WYnEfIl/Q59FXKs8MdvMvCeR9ZK+SKHVMLMuMxJ2hH2fTzKmg3
4NQ2BiAXcuj6XT2qYxXY325oZAepWzurToFt4+oekmpJ5IsL5Mc9k52mr5w+7Rai1V4Mrd/TWkLT
mkrQ2nqxCfXxMvZstdsCHnyrWu1gBc1LyqJoCig+ltHBpMD0mtb5C2LnNROQhdhV7tPQ3fUlxvE0
8WGihiHr8/CYVRDiTS4aZTv4lv4kCu99qMQXfY3HtslfkGe4CycdigfWUI6yBQ2NLOGNELXQ4S9n
2luS6qjCVBxvaAuXUGwXHa/7gtHGojvu8C+F1G+D02B0EshhuQrSZN+ihEX4VRyBwO91FUUbVbnD
qg72bcaTaLSYuzPmH0o0pJ83U7aoSLXH7O1C9Sl32DSueK8eYjfFNDnU9yTmfjlmti2LvGTVtM4t
rNgFZ096QU38ocr8QOZ3sQlKM9wYTburmv7RbOIb1LKxNzYl14VUKVh1MRL3MYdR4Bhw1hSp4Z4O
jwfQBVF5sj2hFjzJAYC8m6z63KJMN/pnthSPWoDusNBLSukCRrTr3uObJ/gAeSUQAjZPYHvp3PqD
fsy0I/Stax/EJzT7eMT85rWMhj1hWhQN1W4uOHpBCiqkOWhYFU3R72NWwoAWQ1cGt0jGXwGtwnif
d1bEAu2vS4VETe9ei6xG0ZodRwNeKdZ+fgno5ZYb3SVSxetUph9l6X+xG2NrymAQC31yzyAlFgKP
o1tBdiJ6yrlaggk0KSZeCGrdSbnNMVqBKGIAyeSW6cm6ZNWStnN1dO9qZs41FOpQUvsf4/ycJYyA
SVGGywkhsWFBhjEhdll+NAt62yRi9zCYnPCr1S3KSRVR8o7nzLLCtdl277GhbSmnvEhHQrVPPwYj
/5jxaaGnXev4QAoc4arDpZPEmAMgnNqDNzPpdedaZUACePrDSiZkYKVA9zPrA94R4svQ7V6cIVlb
k3iJA+pkxKIfke1dqzw9a2bwWrvHVFer+dOaLLz1UfRVm9q1CkhDsqJTUbYHLAvnoOxeM85JMn4w
d5h0n9QQ3TQqoewqWTKdNl9FiXwDzXtDC4sHwJvA0JkHN+8umBgO9kBpz09XxMnvmsq9Zm6xHTEl
xHrocog52SwhpAt/+EG1Vexw6dVvtTw6UcRKFvNFKP1gafVZTPDLTLtECdFdsoFKRF6cE3c+rpUn
di5Hw20vY9K9Uuv9smL/uQ9KKN4sbjHgPodr7vrXsceIErfJCclNvbhvA+wEYIQyGn1Lb3b/jWNy
amvuBJJP6XmLNBYnOhEI+zv3qgds51oOb8qqDzXXK/zkFgx3AEfPkT3bd1yEfr3X8eXDm530l/mj
Bo3/Aywk1JwzAdv9wrunSff06y/8uh6vnMXfWndpKo0N96dRJKf5Jw9h/9qaakWCCJtRD1jCRL8Z
GZ0eTeeAi4s89+orrqes1YoEnVdm420wiTu8eURQcNWplR6bTu7mQRMFLbXSfkWB++oSWmLpO1gP
B9SCuxwe2oJZ+YqB5hU3ya/B2vk5QuPwhrnnnnriKuUBrIQ9fNJzvysjGuqsGTjgUu70sEd/thsI
HELTLj+M0MStz3m6l4gX/aK9bxuCTVyP4LxuVJ9COnsOMS5Huxi9BQhT4ooIrmgMf1sQek3WEEle
jXWBC6GvoGlUEuGMRgczqrq3gqQKW6hTnYg1B9HHxmjeA7rolJrBDPnzWU5Aueo5po9GLbeVPVwS
i4Is08clacGxdwnsVo+Fw+kBq4nozOHPnMsXr5obkNcagUsGWYRYGHZl3yfXwVslOZYMY1AfZZvf
+cn4OQ79qZ4g/vTkxzBwUDnLdS1ZGfoCb0HNidcynBoHJQ1beuprVbsGSLv+0Jowv0zLcRdFTLeV
T7jIOHXW/diuMpw5606qN9VzNIuD6XMi9wVRs1xhxdx5bBPWYTBzXQz5VYbZTgIz23uG8pdjwtnS
hkgyBaQg83pA2W84AmGFgW5Z3eetx3L24qIiZd0zMwnAJjHjWWMPU6MdcqLcxZPoWeDqnN084rrF
kAfmAk36R+xMYu3o7C36AFaDWSh0NDCljEz99GmUzk95r8JqS4572uF+I3WLxBmf40cmAwMRCg0U
C66swAh3iQg9qTTnZx+axSExylXRcWDQDJpkHeRJffpEtSFWSOH2BkXc1VwxKtN8AyCZyDByQGi5
/pjAIywKAwsV1fWRI8A656YtsdjjjAPNB3kg+HAU/MbYqPY1XrjlGGh0oO3OWqq4ac9o5O6jeNpl
HMyKGnFaH3aIaZwSsYiNs3oKUHHpnrHoCvqXJq6BUfr4jvAPwcuO72vLdwDYdD8EYSWwutl6ltDf
Jutc6+YWlEq5yulCw88Jvm2/287/ZFF1sDO2JsqwnDuPbI8wjr+QITg4W7Fcw1gZEYKXxzRmxUdm
GScs+ElycgqZrMMMb2TaxxfPTi5eqFir1o3CJBNrCCsi/ezicF2ovGZ/N3H8iCCkLfDI8ipqaAsZ
3vpKS/w7gmJGuJvNoSJXfQmWd1g7JhCndpyPcHaxyueTkugcehxFeQA3DJA4YuouS/K2oMAE7FSi
ybyv4fPP9cGqtNGTZOoxRhnBStuK+1IHvoVp5m9wz9/gnr/BPS9/g3v+Bvf8De75bwH3GD1QuEqn
11JyICsGThKRUuWyTrKPOk2PLZtkgBtmvVDdV1mjORE4x+gFBveFtqnz9KN12BErLAY+W/356Ka0
+j4nQtuy3W0UEy6mJs50kXVrE2ONTQh4r00J3VB8aNbL9YDSDn74T1dHJ5hV4tszh50qqPXYVrkU
XtIjjovtRakKioAEv7adJB3qb8YQFsP/U8YQLZPLTI1dyrJ9DYP4wxmiU2e3l6uFsHw+0IbNV1zi
OxzGlZ1jK+O8qTXxVz+xzzLySxmqZTKzzIcxvFm6d5kRRcY0rtzEgWYHTWUwd9hyDvO52VHGviCk
eP4hfVmc0XOcVImfvUu+vMj9/h3QSI2zXNCwrrAe6Of+/wQ2Krz456AX2MsCeS2m8WvQcW807tVK
tCf7gNPtNBruNc57uO0otrQgpQ2NcstNjhB514DlRUW+rtdfmkS7GjpJd0Z0CkoqDT5V41htXQS6
ZCdeI9+/lW32EfTJkRhEdJf1xSf6N4qPDpjfRR3mHwhhdqkCPAN2jgf0/s9XLdSqOQr6K4f7iKlk
OVCeHZ3oo1b8I7Oz5237uQEqWnnN8X/O/OarojVhvmcFpHTJD5RO/myoDtF+sHdB9eIUew0jSII2
Z/i5aER1CKFPffDEq4WUNaiiva9w+VrdpW5hiM0vraNHgBezjaJPNf86p8iwqKwQT0e4lEWAJTVd
dQB82YPbRLA+GX33qrzoQ2rjemwMnG8cHex5FM1/CFbGQip10af2tW+zI5gLGEyMs4o2UYZASUU3
8ipf65KBr+HjaFsYUAL97SzCGqZDzUwXpulZdzj380R0HE/+RCmN7xFyMhwNrJiU2ZoY4idO6y/R
RSeP4omXyatpNK9JAHtxzM4J2DdMIrQI5pE/2du2VE9lR/khjG6Qim6qPsSTWpY5nyhiyqqmv08b
brWRy51FoYym1o3QjIVhVTcEFKfG055E+FBTasLg8up7zrWd0l9vUa41xxrIRe671yKguRa3P4cC
zh8HtbsSd0SWoOY39H4usONDK+ZDitkXN4sErs6Pl5OdjJu2oI+XEt+OcAnXJ1oMvSzfKzePtwUp
kSUi53U3aFdo+xeGMd0zf7xNPiyZYU4biXdehIZ/ACQbFrTvbUKuWnHzDPEiO1/DMtPRWJpQrpoW
3g4cMOvMgqLV5fA1as5Akt4Ib8OhaNKPKdKSFVjMW1MXj3lEs1SmvBzBaHH2o0vCMZJ6I+W7nVR4
W3FPgyccFknkN+esLR760jp6abYEwoaeCAMbVKtFaDs2xBLuh6zpdRQ1zfkub64BTRNAshctbvih
3HbIPwMF+Xeo+BEaOe1lgvTFmIL6K6jQFLpxMkV7K9T0ljsWbQwThDWx2Me+SM9ZTrhvQhneTXCD
mdP9FMcvyqSg0o7tyUExBCUSpTSdU3xMIRrUCWuyRoZ1l5k4rydjqVOvg7KRo44gJobCwLIInfci
ZTRhzs9K9z0KXxFEyVXpUWNwwLg5FrCCAT1BLvdFqUE1CE4kf2580imoPGmwsgcIC9g7ybYaPqum
PlZJ9BI7NA8swsp3vnLuk4n+Vhm/CMgi2O3HZ7rGNW1LTqjtLR2yzWD4hySYQH10mzCFnDLUz3LQ
79RAuFVqZO+tkitLn24JJfhm8AiFDmlNhaD564ZSjmi8YjnXfuoOGUfCkbikxtbat6xzVxrUlJXr
NrvR6E9+jYEkQLecUDpypm4bC5C/rq8DDW3RS7YwwyP7Ocy2uVzmJq+mEXVon8jClfuqT36aNYU+
zXg3NAo4LQKbjjZmkt2XNhFzYbYujGZF8NyOAUCxndaCgneFWkYeUn6T3DSBWh0G7bUJg2w5w4LK
HCAcru7G66xVD8EkMap7YzR/OiTDQhTwY/u7aVseKm+xkwUZyQkhnQg/vpYywylxMc32TQuIX/I7
ZD/hWBnLhVZFGj0DqndtmR89xx0XXhD8oGBI2nF3BUm37A2qRu68ZzJnESetjUVVzHWzmn/lpcYQ
tc+TXUtw5i0ajd485NK61B7iVAozZC+8Zj2xqWljEqpLJOoC4MXJNsiDU9HV6pIXEF+vYxUHGzK6
T0X4bHl45E1xjWpt4eKdGYshgAMSnT1AhovcnnqQ1ugBItcCSNvF7oMzhuOhKMXXQKuxjAlJ89IN
Qi14HdmmGfI70vT0dWMF9rL3aSOoRETbMolhfLZ0qyiksp9r8h8EfkJZqhe1NSLNdwkvCLVP0pKb
NHCW/lOgK1DlLpwtm3qlC7xwLdSjB/uLDLin2vU/9DTBEhCCyiCm69kbshZBiWutfTxj05RfptCx
1k2CAkV33RXMmNqA7VIBpaO/RgPGmTC0dDVNUU+B27jIwG2ZL5gwCUVu8TPvcPH6jDRc1+CvNxKc
IfnCYjFoLeZ3bnMeg4noFdvWUR/Jl8mArxhkzLGBKpahKiE40CcuA+IOyZnpDIZCOeLmBRvd7mE8
P5BGM2xkEaWI1bOvgQrQpm8p9o8d1ioRBueSPKE7RDwbF3K4ZzmvoSv7ZRn69qbV6p2hwLxC3H6p
wv7SViJcom9a4u23cKjVRHyWzEi2n3315Gcgstbem0bQ9CJQvdjJ8WNoYYKkRvIZws/F5AEiyzMP
vcfooUKdrKDDYim3kEIla01p72WAIj6a26uJeNBS+F8kY7eD+VOVU7KvzfHZdpGJRycluic3Jp5N
ophdTEP4k9AEtR9zwFZQ//T6h6GX907fvsUuFVgodzByAPfvbOiidfxImxceIcKjEHFfYqXvjUU2
YNC2T/P2KKXEa+p3jZs9Gma7y8A/Evl8GsMOzADmX4BwxXpiwg266S0KzH6NKRvNQp8+6FVd3QWz
vY2mTtvrPR1aNzkgyj1NpnGsg2gtxlBAsg6oBorm5xS/1IaGfN5leRLd3gGCczeFqA1T26YAyjs2
OBDWG5LHghDpfs//RD5jfZANgr85yLd2yLzQW3CkqfbjFsKG0DN7QTBekbh4R+ITWxL0YDjRLlJR
mW4aBmGW+h8Qiu+NhlZsOI77KfTiteaGAi/lXFweAe2wDC3TnFiXGPRT6Qwr+gpXB9HyQh8nf2UC
56OIi/QtQGJQsnlwEifcDhhveaM7uYE9BlggUx1RIxShKz/coslf5ODhhar0XdGPn5KnNAqcb6g0
3jWz7Jb/vSLl32uU/+f2Zz7LgOtfGunfpMv/FCv/9tv/N5TMLnYprKJ/pWV+Cr/C5F+VzL/9rf/S
Mst/KClcZjDdMiyp5p/3Ty2zrv8DibOyUDmbAnSFZf2mZTadf2AftpgM2TAYOtqL37TMpkQCzY9y
TFsalqVb+v+Vlhm99L8oiEnvEQ4yestAu2A6OtdQfH1eAPbNyuf/UfgS0FgVMjO3BtZw03/Px8fO
hNKQReknbNl4E4K/kAhO4d9ZJKT5I0dHiHLGaMxgBwe1zhRe1PCNaW5Y/+5m/juptfPny+OqXKFI
eEHQZf5B4Gxq+ZBoUEIXnQwH5m7eds4uaRk/450544BNlzVWn4UACrucUrZlld+e/YhAhxBRUBeS
iU0kxmdt5iabzlwQAU8L8z9c5XwVv5dhozl3bKolLikPQpdi/ha/u4k9BLyGDLhmgScRKu1kyXvP
YFUYhnNsOPsxM9EsZXJnj8WPBGa9jh2a5pAmDqVKYUixkoVGgFW6U/X2r6/NFH++NlfptuG6hj3L
xWcJ+e+uTdjMG2TEwyAUzGsmWDbEmxnuOy97HbweHJfPTr6icrTxWnkppBucijYP9kEmrOVIaMfU
FcYR8j2WT5DkARy7oc/LO6slCDMZCfHkHLQ32IHtgWlha800LCjgDEmlVq1bPg1GfIFxjDGXbts/
p6b/rRbf+vOtV7YLL573yzEYyX8Yv11pSxt/PPSCgiBnszI/AMROKyfT17GfoQORFe05L4zxJubE
0oblVoKoecBm+jQ0IWf+1meZARoQd/OCUlpXve1y4jCRriJcqVw0vD0C6dIakIHgzCLIxc23sMdo
AvO8txwb2QiXFTlHISeCePpscPp5kTLXgdOGR61m80omd5uijDElndBJlc4KG55Jd0pds0dNwmj0
m2ID4iyld9Vu/sMY+KNPhpsjhJBC6pxpJK6Zfx0DZdC5g91AXDYKUr/T6i2wMxAo3j0ngdXkfHeF
9t5q4jEaAb01iN0N0z5lPsA5f4Tq1RdvpLsNRNDAtSX0YgMDAL3zVHdLp6hZjMYNiBaH7A39MfAI
AGVBGxZS409b+nqa+KtDyDHuG+3/nn6585/evz/PEnAqwYjblmBuNBTOj9+PcTW6cih1kF0GBxL4
dz8krfSsTH/M0pvB5hJJWuLZDCXpqBX/ihttxSldR1wSF3j3ja1f27C86zfbBvObddf/8AT+aNT4
r+lfF1yoo//JMuJFg6PMoQLYkzuvRZVd6rL89Ovog/pQLrecU6Jln6eLLuXi9bwgYwreEaTsH66n
tso1H4uYIBKbUxBpp+tRkGtE6AWHJFQocYL+cNNL50p1+Cjj+hH94CFCMLCYVSqTwQNwNHUqHGzB
f/3FrH9z6y2Bh5UJRjK7OPq/3nqkClghSiaV+ZOqwb1y1IxIxaQ+OavgO436pf88WeZjiMSsMKNT
LRgKGEQe54fTDkhJSRPdk0dHPk+B74PNWZioE4njJGqccx2ajXckYnTVSfHomH6BgRHTorXVPia/
+hD86CyLi42mEHobSbQb8mGPPdOFk9RsXI8TIGZVtFYmH2VYPTfKu88gNehjfqE4WoEXdr4CUtD/
+taoP8+8rqWUZZgGd8gwftmIfjfzDhTHDcLFpsXk4JevHetRefa1T/j6gaJ2Ffg7aZwpjzz+uld6
wA1Lcx5wC1HM/SDJ7VWf+qWZYkbOtcfEFPu6n+V5JlkgitzL8FaGkP206EmpjnGBY5xsX1R80J6X
fv5st9+MjyPm6aUbFT89YTySmHVMp/ytNhgKc7FMWgGtf23Jjp1lnQPFwKFn1pMVdBTQxy+Lqb3z
lfbZJu5VyOZQhwSwZLz/eLQeTQfxfTTDK+eh9Wug4dhcOKP39dc3U/934wwlvq2EcCW39A9TWBFB
J2rInV/Ywn3OOQeJ0iG7XjuZVb1yhvnry/CHNpdzAqyQifXx60VvQsRdHENvpckJX0XBLRY2NdLo
9tfX92uK+dctgMvmDg+iqbvAhe15Cv7dw4ZWaI96x3vglWhxXftkTs0bVtjFIMBSAW8ZlLcmku42
l+KDiMu853tiNvSyY40/NPsJ2OLH2MU3UZVvTh7dMlOH/ceYGGP/UYAG99W7pVlP5EyBKOewWCQ/
yPfD1Wy9oHFBKKFdjImRNjXUOrXKhEdkLYzMOhAk80P3KD9EWVcsKqgKuRPcegc2VWIgn9ZM1GrM
ETqzZxxiWRuL6oyaE7/C/BL/erY1+JsJl3eraSgxLKaWziHhR+mP8Opuo4p/FIP+2BbqcfKT5QgJ
KonEOZXyFPPlDYtP/+s7zj3949pvCLbIuisYD7q0LHPe2/7unk+1LCwjmh3DEyqXhnKN7QMELl9I
XnBWuGXl2oBg2rlk4yVEOJEPQ/72yGgvNI5moErqnN0Y6QNkBaliYxrlcXBIuLOMjlS43HwY+kIg
JdUFfATvALBEITEFW0JhkaNZaB50B0SINvjRmsyy45hrMH/xvbGVvSaTWteBsdBjYmTYqI7reKT2
mgAoWuLESw4qOQTY2xY9yOc0ceRd2RGpCg+IhoJ5cCrjIAqNfk2sW4vegd8fDd3RRv626Js63KKn
+mq5LZyhtVXkxuNaK5AQ2s2wKZX7GHreJ4CEYhOZ+smkdLJKi8pERh6d65ocAKoYaIa6YVkBRcpD
3vQYJdZ0VOXgkD0MipIE8bUo3WFZF2R9ZQBaV5F5UgloaMKs2Bc0fb6ygZgc2tq9Z7fo7sbuHqFp
ukt6V99kXXenMIWh9INp6qXkCxb6EXpZuTDF9CKB5+sdsuyWisqW7SEn4G+zbcjVFZxHsji8NjUC
ufHUlkG+7NpojiUMv71i0HZM+PjKTRtunxejQ3rN58MHMryLYEZbxPMAjUt4ck00vejNtHNYVxgS
9so3Y5S/4HeiEKe3HvJnLDnJvSYSsEtQLgcbGa/7ILpG7sD9dCQg1rucjbKpcRv8fnSAGmLMyIhz
HNLCQZoug2UzdeuAI9PSau0TzdB2ifSKWkcebn+NP6ji3sIn5c58U9rYrvPUBmBQNIIEuog0mwg3
WlKvJnhUKRtDYMRkLXWYJK12MUzstMfoYwphWxc2ZU+aRevA/w7r3kCCHmw04LbM/3OeKDRfPGl3
GT3fsCPBeqSozwM3jmli7nsWKtwCzgtJo+C0w+7R0uK3aCA4oEGevMBThWlDDsnyxAbeau8Q5eZ3
GrFUDKNga+teusgsqLo2ZksjJXugzNLd0J2ioggOhFosgD+8aB3LVp40xQoMrU59hCXJ8Pj0Pi4e
mkrxK0nhWIXuUZ8iC5Q9Iv20LBd5FQImnaKOvRBwLt7NX6ORsJ2fbi5XkOaWVR3SsRg431lQlxyz
BrfrOpAHCaIK/DHcwhc6VBXHKmwc/lrY5HXNb8tgZbTJA/E2AXtb5xOTaEHQlduxLBDljtuEpHUS
V9eZjRgcyrqNoTx8cHx/XA+FTT231u9JPg9jlGu1ju+q1OyXRoD0FRBdljlBf2u4RR350N2eWE5z
j7Wf8QkDRFgxdv02sfZdor16HZM36j5mrGSUd0W9ikJSPscGFnpVPbRdvRs4QpURzRTOlMkWegRs
VejXVp+vyUJfWGH8Q+9duSO971OTfbzAioCXNngn9MjaA57bcua7ma2lsNwwQSkd/1ZEUQ9wPd+3
Ul+DcChZkrPjFc57FBjp2m8rXA8mLhUf62trhf06yT06yeUtrlwHFTkUCE8ld5WTUulM8bMiiuOF
UH6zQkQ3xeSZ50Z8KmW3I7/J3VYEhxAVAos3ChcwPfdxRl8wA+wIBYptXIwQV9WTCzmhJ669m7a2
4ROcIT336JF2Vz02mhUAdkKqb8243DqkBeKWebLp/LajmqZTHpZluJ1aUjwHjSLgIHJmYV7R1O2M
Ze0nj03v4ih27n5d7K+H6yFNXNqgZWQWrfDwktJQljxG7K+bJnGgQNewetxcfOMUc/ZaQTuHyM2W
fLWhIHkIiIqAkRvBwCtB4+WoTfdde2sCth2eyVvtwe2yoreOLKcHgicwDLQvHcVRsoPY7FMXoM2v
p4gOJ6s4VPFIHLMFKUWzonO/SWtdOyeSeKXEfDS7rrpjfaAz2AmcINI5gprIToEL3dPQ70Qj3EP1
v8g7s93IsXQ7v4pfgA2Om5uXJ4KMURGaQ1LeEMpUiuTmPA9P74/ZdeyuNuAD3xgwfNGFru4cQkFy
8x/W+tYkHzQ9qvaT/jrDJ+lE65yzJr9KvS8wME0sOSAzaGbylrVNtSuV2kers7nt+xMMZc+fi/aQ
pPmbBY5uU4jO3HZEIYEZerJrCgrPppE2zbKGwsriM9cPGdaQc2Izsi9LLofrtieiCHUCo/J3XomZ
D80SNX/Pj4z7BtceDzvDVeCDZaa/5pWz+Hm2EpPGqtoNRJ5shMpWfDkePeH0IJ7zNSZW7qBV39YQ
+8yxLoJYxKOzuDOng3dsYljnlgUftM0WYjEIamEbQj+rhyQyDCGWxrD9cADvgRwprT0EyGDEPhx0
reDdMNBuazZLLrmShwv7IwIRsQXLgwx3nJo7YS+7snBxtbjhG5ZrC9FtdF/nhgt5p3X8cSDdY7La
2s8jvvY+VPtQFX6zfveEpAVkR06nZEq+8VNecgIib7Eh3+CWYeNMteLBdKuKulXheRbxFb8v5fN3
ZFnh93Z9ZyaueMhnoZ8i50ktU+mTUjj5NdFoytarh6hTQS+kc6pYHdN6cb608fhk5h7Qy7oeuTG4
NpZm2r6hYe3sR+bJ00TAbm82JlkazcfkJuSr6vPvgXT69e5md5dCv8ACdIe3Vm4T2A872sZ0JxNM
XMCa38dQ68mmbnkDZRyVU0xSBhbbXGu6XdMrm6O4/d3IjLI3jTFGhWU1EIFiEshSvcmxfAF01Z2B
p2PAdASgyAjfPljIfb3YFw7W5BJDztktOlL2ODd4CCdrZiOHxP3PpbW4R43INI4UIYYfqT09PJoE
m6uADzpGgm4/JzGTPp3NRA3//1Rqx7l1R5+NpA62dnx0krl8JF5zZ8+ptx0MXpNtS7oRSoOnhgLJ
N5Z22TlG/8kf7RzzWR1yIKBXPeMK0dl3ByphVBbItf98Vq3Jz5VmfRDxFm/aqaWcDLOHpumxUSfi
Cgg43HryoN48Y8yIItS+M9c4FHN1rWO2L0aDoQM4ytGYtSfezi42xdrxxcjwkoIqWhGd73Dbuedz
QHtJKD/zfr4MumxYzrWHVpN6ANH/1ZVUIsJgFPqnULKn7DsEo7QFAP8eomfoNQA/RsOd1GZqClz4
Q6R0ZMne1By+yuK+GPGkuC2X1QijvXJnFRQWLz92Ud4e+FXBugaPPfC/SlV7QmZBGFsNQOE2fYki
iqsoBeTw56U9WuUHwpp8E/W81MH+tUSWsJWAOGxtwLgKmLCfBZUoKc58YU4jrzWBvXteeWfhIAXR
Qm6ZERhxzCzrYGQSt0dV3wuPCRoxrVOQGNSfrMct0iUUFX7RhkQXe1PQinWN2HEmlav5YY3GS2Vd
+oLiiCTH5BxVF6Goj9oEFfhsDY8t7rwgbHg+om7+QUjtV1QZzqaN0Z57JAWwvRuR+sApg/6KFYWV
qN8yjNkb43yRffHumNOtJ1ZwqxQOZ2u2f4XtCQG9wg5PpPAUcmrRNHVkVA97Q1H90uWVeGhxmMMh
jEoK41njHEzDT5kmNGed5KdZv/sGYNshsecO9B/DDW0Rx0pIsAwpkB17Umg9SkYtTU5zkEJd5OXa
+IDp611SA0udFuuIBYJcEZny6SasF1Hy8ucdNQJu65xdok0vhdTiK1eDQKkuvB/OcWc7B4cZ1SYp
W4wejtzLTjJjmTM6pAUNhDOfo3QzR94a80w1hceggvgHMzxPo21atlD8Cy6GgtVHUtUYOAZNK6+M
TZSkyVVPbjVMn6ASLUH0eGnIzD6akFbwWo0vIuT5HUKlIwgCbKdXvsk+O1Al0TQr5AwFvs39a48u
zvfxu7oZQ5tAAWd9mOshwPGeB2FMoqfFRDbzZ0LbpjO3YWRdAVBSliSpP4JUIr8vW2MK8h/ZEn7i
3BTH3M2vf0rgcmSZXi6IUv5cB2WCyw7bfdORsbxo6WsMwtofrY5GekWHCWh2/RTf0b3wOvK0njOe
D0l+5GM5OLFfzUx9JX7oOJ/BtCh+noWw7GYwL5ozXBes2sDPqbFNgKcMQeoNmwwq+55UrLhIoDKv
SXU4aXgSVcacLJvTfRy/46zDm4QbGs1CsXOJs1Z1gUkFr/CWtdIujfVbyMD1YHdvilXlIWGEEdQ0
VqJ9wj9F5CFv/G2erUEgA2xiTzxUa+vniOKDiUCyzURkn0vtJcGiyYpIjV/gk13hVDvWpQS4pFDB
rBwS3Z9/TGAvcbE0C+cjQ6G8wOWjaevHd7H0uLpB+8pOlXVsSypp4a5jekXDvKT7mXKoUBYfuSIP
ly1wqL3yde7CeHiqGls996b7Q4+bl5mf+a6NBtpx3h5g2bGuNSXjZgDm+97TcfQ2nn7G93Q/adNY
bMpJv5p9xocl5vLiUuOcU9ledNrTQy7xrxpN9MRt+EGQm3oXrj4iil3ijd1iotbCxT3ZZWFdhkTQ
6undNS1oV/HG85B4dK1dZ+t3DqnM+ygsnuPFs859OSCna9vNn7+s9rDEOViXDynAqk2ukuraNGuN
FefPqo7yo71gznTY3xwlhJhzD50y1Ct3W49R8T7R+5pVeG9oxYDpEEMkWe3e1UzMQ89IajMyeb83
M1JMIpC5Te96TMBLIHiL+zBBFGSYrVo2ZlQO7dATzmaG2JjFi9Cb/aSs/mINWG27Yq73Ydms5NS0
3FWk+F2yDhnXn72ONYavC+Fke6NdmDW4a4Ajjlmv1x5RyRTww4bh5No03nq23NoEAd6SD80mZylo
asazO3T3EJFx8Ef18sLfyQxTO5hEuyCxI1RU09zkEIcgJZtK/zZ0PdwbSfcGDbI5VELDoperc+8O
+RkOZHrUGu3bwhu0zTSbqdQscsojV+OrAMpKPpX+ZKY6/P0iPegJQFv27E1zHJEsHBBZEUas4bQa
uyQ6Gml57OSIxb6ss9uS5OqQVu5LbxC00MeUOqS/F/b4VIpyAIBCIEVtQYARefJe2dpqqJbdLhmj
b6+aL4YRVYc5XxEeKDWOWoG2Lmt5B9cpEb7Q4z/tVIysHOLy2LpLuHF7Ht1swSjn3Qpcc1crtYrt
okl+tXMlHtx94k8DRtD0gdHiP/1WNl+erdWfZVUgsYzpOfPWRc8CECawOz3mlBnkthk/XMtiCBAR
eFYkCAOU47th6e1pyBd4/fnObud4VzL3NbJsl/0wCuphnZudkUZ0DLWajNuBFGdGflTUIvL2kxf/
omglmUjEhxh9BH1OD/3cJFnM8xJ+lf0jjWYC1DL7AzYF5UUKaWHpvlrCLJgyQc+xuR1zUdmc4RQi
Wa6B2DX166oFLHGnnuAPvxFNs2ahJ1th1eapLhZMnlSINALH1CXylySNiFz32tkPIZ2LO5882CAx
ctlz1MuXxdXBzZpo22ySqJLFezPzkPbyJeMsZO9Kgy8S+xTmaylSvy9LU2zR6DDus29OMr4iLEzt
xtuTMwbkxYFfN3VUshMY0g1JxmqnOav2VLbTaQA9KIuDW3ITRh5oGp1AyG3ZprjmcVZPDbOYcGJA
Rw4BQiwY9XeeybuxmNs713JR3lhAjvlqMyhVqE/J4ZPDi8byjCORwunPgAr2NNyMkYCQLP+v9mbm
vw/VqZ4swGG2btmuLRlK/H2AGs+cxLTcNY8tl1liitvEnckEdavPOmWGjgGUlLDHwpy8Xetqb9Dd
q0PtNPD1yviuaeZjtwYMQ2mKeBiJygxZ1qx1BLX9bP4q8oFrpeHb5D2cbdUCcyHPkycqMYVqDXd1
6Yb+fzEX/ndFg6kLVgQuU/h1rGH/+7LTmCYYECMtSFUTN2wNXTD10QRwmPWPJccdI66g62h+luKb
DIZww+AjId6xvoBVpEzJCl839Tvdgxo2NKL859z6/2fiH0kl/3KNVqLg33h///Gz6ZHz/Svt78/v
+EsfY/+DfCfWhwhe2JLpXM6/5DHWP1BWSg/hDFsfExLK/5DH2OY/+N/Xdb+Q0qbcYDPQ/oX6M0D9
IauRNkOdVY4h/k/kMZ677i//ttfhZvIMwXITdKCDWuLvjwg8YVlqbmejBO1OaIAZ0Bjpk/5PPB53
MZ27i2F6wA/DVKDuyQ62aZkFJTr6cktj2sLatiOXTrN7k4F3XJ2qaP5FoG/8UoAXdjIbuJ1OZg0S
gAPWYqSlwBu2/Ekg5rSJV6TVESBQxodKWxAr5p3En3NH4sEtthCidiz+yYcenxSkd2T1EUYh+1iV
PVw4xaGidyTjlRHVbVlsyDRudklFIGfY+fz3mtFA+ZFzpAO7Zku8hMYmgX0QcP7092OiaA0pAFUa
0I+Twl4zxZIzP0vzZKk1qF2Ka9hPR7VAG+kb9aWNPTO+snP2Svb4iZlqVvrD1NkKTSeg7CkUP82h
FmwkqV1HhkYbm/rViJkVm0/xonBomAKYlKMfSU5xN7YW7WVMM2FXS7Agot1qkhVIlHunaXiDJUUq
CJnzU0TypkOcKiqV30kKBC9ZSXhJ1V306rQk7tGhUUzeIi6QBhmHnwMzdZU1l8wTL0PlPIUhKlqv
nC6uTohYN5pv5hSZftnyvXjjxGBsYRZPSnQXmJVm+PXnrIunuCJlcZL2b92qdpH74qKBVun0OsmB
ug3E+4ZIv2JLlXjBrkGwaan/6AbKy3EdgTpm/yxaGys96JrOQMwa5cNjVLALL5Npn/cS8rSdXSDS
SHi734nmftrm+EKw/bnOHkcDDXkzly+wQjTNmumkYAgmDbBw9n/bypa/p8yFX8MOjolMX/vtZbTl
fctGkWLhC9jOj0Z5FwNwEFPwpERpLsZHYoNiX0VjdSNyrtssJCqfulmsO/5VTt2TRzO/h0NKggRL
GsNZDjr8om3DKNtxZowNjndoYyS9BCU9g0x+o4q5GLXynYSgQF3CjrEpX5C9oKEc0WXFNnNKafyM
CmahMiZ2G4VnCZaifrF77XdaGPbNUzGkhgixrMe8m86HOAp951ByFRUTcLOqEwYtgrFwvHy1DAPu
RFndxuarW6zLrPXXueQ5YW/V8tWn186m0zarJNoyzgWn0k1m4HRHXFQL+Gb5ubCnZ9Y8BKpzhgBd
6GWeqX2rsq33NhFBWb8cOgNhGgXfSXTLG2lYL+CLt4ICczXLGFZ/gpwLr8s+u/BD1n9nVY5SXbGE
a1DTkB9aO9k1s5KrmtnhZuwewmDdD3cCRSnXZO/GSJcdE/KmDvA5TFlWxYNC6RZO4qzZ8z2oAJh3
FM5O2Z36hCVIKvXikSzaeGdYklTsVv+pz0X+OtR1dzY7++S0xQ9NvUylnR3d1CHcnZi+Y+QkxzJH
Cuzgd1mVGaocn5pEXT27oQIbn11JwAwx230ICYDgSo+gTWNltLWD74xk304ChfX6u62ZcKY6kj40
XSsoJTL2pj/Dvw+wk7w4DBkxcMB5UNclXxlGnyjbpZ2cRmBr4+icBIdaixWGnC6SJjqADq1BUvGQ
O8CtmL+b3s3BRrVbmnjxi3Vxg8LvrMhACuxoim+lGjlNIhltQl4ifhF67Tu7k33E6vWle6sSrzv3
s1sEHCv3s5Fex6zZF8v4tBjE5mgzXUjBT9YyHYia0HhfGuaVjo7LxSGxB9JObRF7ibY4zaP33mPC
GHPg2vZbrCzSBHotv6ieLiCKOTnIfIHPNBSjP48cQMRz480cG8hZTFFmxxvOCx6FgPsTYaXxXjrm
XaWYMbPK5bTljVGaJWwLgd5YxiF8cHM+ZJ2NUq3TMFsuVO9abtH3ZyhcNPPcqFnfAnFUO7ALqyew
neo9aZ1XfANPFaanZkQ7HvbQaQjeZSxYXPoovkR0gkddpd8g41DKWGuwHPmfjeMvGkBQABHaBsJV
vc1N+rrCZgxs8G9tx7cVQ1OEsnMuew+Jc8lElZjfZZMGf75TB9uXRX5Yl8/fShwZcRzAbr3JpEXT
Hd0X4UNTaWy6XRrLgiy7IiugSerUbxb7iQ3ci6BPGb71jcvrlfI5t8Sv2Jz3FnPfY8FumsJVGGyS
2NEUgwste3KD2YP1oZwZrkRBCq7W3Tcjaze8lHJXzfoxmwdCPTDT2fXBmudPM8GyUVodRgbd+6I9
/4nXksWRB6CsN9t7af+iZSVtS1a1n+bqoTTvmCM+Ax/7yGP9mDSsWkuDAnpctA+nafjeONR0PtHG
6FFcNCaBahGJ7708Faq6QpRPLSSEcGdoz4C0ARNtNwj8CRAmmD18LlwjqGbcdK2uMvobTA8aO9Cm
yC7cKL8G8JCbGFfA1kmJyLOWJ89Vv6VL34V6t9ix0D/aFTJzXlpQVJSJZVCDxjEk1cPk2HC8u2Ln
KQPhPcJxu6svZamf89T9qYXdV1ymclMJ9Ynhbj9OTO6GJn8nu/6iS3AffZXloEHUblFifE015vuN
+sizyWQIxRxcxWuIC6YdGGFU/fIce+DNvJz7Hz6/AbLPmBLIoKlrbeN2vjWO7hsjXX9t8tSvXFKK
rpjLzX6BqOE2UneGC2vXeCWFdd62rs7/US43YEP4byy+QZnyRc9xcQnlvp3Hmg0hv2asxo6s6nwH
D+8aW9a4jVV5znU+JwqbbQ5eCEtnQgJojOKIY3n5ksv4as6M6nRS9Fp2sa3hRitZGX2EbQJ3ZY8E
lpMvwTLCIHOEtreZzGxoyL/bcsiR7ot4W3Xlh86juI21FJK++MH0CppSx+a5PYSivvKv3dbVt7GV
0NK22XmQhJXWBBPu0nrIfHcyX5omtXZ15WAXwDooTe6tBMbR4D4TePJWVMy8iLe1hnk3atG95ujf
KFK4auh25qMe6qekJvp6afTvLENjOBGvGGg1xSDJ5kQvS0/bdzrvbaUag+i/LSEpp3pR005jXnxo
qOOa5Fb1PAIEpxmHNqx2mWsVEOXFZljrPT2NrL0KuSm10ULBJ5/6drw3IgrULnPVLkxIWE8sESQJ
v4hMy4b9WBFew1n7Kl3AwzkDdVdVLJeJ01sS+GKe8Wzp32ltAFhCYxzZNVAjbWX6dRvL480zdPzG
oWLA2dG4nnrrFXSycHjjlIt6KVxG+05p/8bCNfOeVLPbBN7IrJk31ooHU9uklq9mkV8dzX6oJXEI
hR1feytfgoisFva/4362SfYd+xoTVcQmVzJ1J4OEiCAzyLTxIXbwuqN7n/1sQKvrKm3f9twVZal9
CxH/xNDYUphwKuaihxO0ChbYH+Kvu1HzPXpObF08Dd6l0V3nmKIz9xTUVkZNXK50pHuY7Ub6bdo8
2GYO7Z9sMHxb0t1WhD3xZ/XZ1uYl2rpCkO0S36MS6/aspmAD1TX4yhJ3Zypfm1Hk+0QjOrnN2geE
LW1yMUe3PaDThQg2Rqdx4AF0wWRurEjYQL/7d8+qcWd6HCDTAgxUQwxhWDhemmzwyVp6+/NspG3z
1boObFRyiRCj1oDBxOsc5rc0sZ9M2ZkBqzBg1odolpdIi+5mEmMN3lo6YcmwvvITWeBQVZkAYCKa
9uawT1R2byVVu7My6+tA6zPnP1sPyYLViFuThuJhsdcVpmSHwuUxvC4JiECBc55RE8S2N+wWc76y
lucs7SIK6DzF+1Vop7K33gqX8AcKbcTKntdDQ+DmAFPlsecxH6m7a1+BMAK1xFtDx8Xj1sUQaKby
zZ6R18BUmgMHRW6q3ZVNSNhDS+2RshFDcRjuVCOuMYM8iLj6jkXFm5hS3hKA/cTwPUSKhBwZdZRO
0RtZpEFmjz9nHOEbx1iDVoV+ryRJuPEQxg95exZu/WLkrMHSkqN7Xla/Q+ezB7gz3Sggk+qSLl59
Mw37ytnqawZM3khfOMCtRyZZyTEaNT92JNvT0thOnUNYo/3mrLbXZKQhgeCEkqN4bFrXfum0H5nG
HtdmZ3AoBlZNNlgLgwzXpA6PyHOXo6ii7lGUGczXNPnKsgFS9M2ty0dVICkfkBzLULsNE+a5QoC+
ctzK3bG0r8jWwegte/QNIUvNuihuC2lH/H2B1sTkik7zMWcie9CIatq4YcMtq0UoEZB59NboUaAx
r0GWFmT9hCYgSw/94pFdUVIYsDfm8cd1SdFaBEWIx9NqSf4OO8Sh9Shvcmy7o0zKhlnnlo9VtPZv
R8/CYM5tjraZtYwl7/II/xcbsxdvbrZLz3W20R2X4GyvC5GVA15JYGSruioGPBV38oGctoqNBoBr
SRjQCAUr0wX0yR9GU9yAe+lpRsJUkr24swtktROPejgXWzp0tSf2zs9Udhp0SNxpghFOJirkeXe0
jSDzaqMpPkGlOz/EfJfkFodXJumkm3xLcdQhdVCwQDEJNCq+TLDXKH3HZtcm1W/VkrxYDAWWNbP7
mU0t5xCw/sYsX3hd7/4McP6vDbH+X3WEWZZclb8kfPzTofK/zLpemt9kZBSl9h80E//tP76S6Pe/
zr3++v1/Tb7Mf9gS7erqXAGl4jGd/Wvypf/DchEg6Qb/NJjM/s/Bl/sPZpsMyXi4LSyt64f5z8EX
PjOXCZVOJ4jdfA1D+c9P+ZfR6n+bcYE+/e+TL90QDokSjuliaPIEk7a/T74IzgUXblRi0wtkBCka
HXfMsefm4Q0MJZuD1YfaMn5fj+O0j0nPyX8Q8h5UES2xZ9uvYZJRETjRNnfaSxWlz5NAty3sk+qh
ube4aLrI/m2hjtCJNY+84peg3PFh0FuM4yu5VblFD4zbFSrkoJ7s+RdbKIZiwPdTIIW53jIKq0kv
T/HHO+1L5cr3plg+R5litiJ+jsHNLhpWz78lg25wnNOkjAsI7Z+23st9yOCNUAlxZ8/rcfcb3TyM
OodaCMbycERqNkFQNpJ92ZW/UnTzAUr4b2lOr1EbvcnMO8C/fULkdrEyEPYW7uVUciTBF9QDMSVf
48J6XnnqXCXM5WQIxY7Nxy0Hy4H3OyMC0NpqiyGPHGnXwm3sTTM8CLuifrUK0tOXxyiqfk0E9m6V
G90VcgjmJn7yPGiVOW5tNA3zZ0Nr71cDs573JqPWEcaC+ZQtd7W2FHK0fsmxWwJOi5uIgFkSOZj6
iBxY4bOzJy2NK9tweIta/MAqD2t83hthcWbR88Ua+5UE8dPo1VXQxM6dFzmkZEydQW48opS2fCR+
7q017+1e70+EU+OkPyWe+81/HoRWnhIdYEVk41coqyaIB+vTM/sEkWL/YM0YYgqNfaMjyVtIvJNO
3lKqMMf1fQK7KGRboAjv7MofrqUsYqzFUWoTxesgLgaPiW/pITz+0PdYLIXDpyXDZ8/wdQ2FW1t9
oU1mB9vv5wyZKKWPtilrzlxnYNIAtXzcqtogFxgKpl8UpXMnJUqiRczP+YpqSL006BF7o1ni/SjU
XSTZ+LBqI5E6571j6TZlNvrOSWSEShKDPuSBJRDrhjpWMqLFE6528ZFX5IlQ3rFwKPobqbrW+jIs
RX7hFgE9u5CuouSafZmh9tPd5Ve4WKY/6/KBAF5rHYPcmazm7voB1Z9ds//0ufStk+d+On3wfjyY
Ur+3F++rZBqzVVAqWS/pjiPQTqSfYac+HNYlOwShDDIUdGTCi78GYAKCJD0OgHcWlpATyzoPQrxP
qcA1OWuL2pMC++GUK0454zrAaj1WsR4sa1dbFEi3G9MMr6auGwBCGGcOg4LnTAoBS1uQCRk5JYgS
tuhV6WCbkbhRqwXxWBKz0bG06wSZH/R9r3XFL43MBjUx0QVRBm0V3M0JLc1uIWvbN6JblzDk6mpw
81pducyImA95Xo1CCHURWSXG3qmcdEsuDX9pzCCEr67ZWh0IlK7qgn5yzxFsnsQoEJNasPQLCtso
XbaydtHMl6elbn6VMnqD4sG8fjk4+JB6M6+Y8GcfDUUMsYB70Wn1STr6ZZS1DgV3NRWAcfWV5t0w
l/YIaD3iVwyeg3DgJ+wV40TcMOZxjMUdaC0U5+EANnufL7U69BbIECdvmGvTMHstj9ZYGXttXWi7
dLVmUt2srEPYRoDb0qFZ6VOPjPQUdHnG36EMtpJpM1fowKp7MpNInM7Cmzzl2zQk3WqYsiFgMPrJ
bBsFbt8+xXaWPUTmB3t80N9G6Z2Iz0UCp5nUVrJ4ECqt75BOoWPvLMLgnGRn52DwQ4SVKAyZZwFw
OVuwN7f6XsMSEAwQEM4oJ7YqAkdPese16QbrWGsrttNkhibXh2UYww/GsejqmEiN0FISdDFbqDwz
nUWpISaCJtKxUCiorCElHfu5+iSdN4jc6K1tyl816FCuhzkE08wEx70XRpUQIMpm3UF9MxOSxzbB
YmA4O6Uf59yhU8fyMaUJwLZxmMMC1ki1dUqy9aAPTAiyE4Y8NcHbnRZR8CMXi5J70h5Q7C4DQRtY
H50a2LlB7kBgLDzSkh5smTxm6TptvRqqd3I3fmaVcU/xypsmnJ5Cq/uyRhSHhUuuI06soJjNykfG
gi5HRCkPvvkT1kDMILc5EvfzraZkODJwczX7e2Bjip3asa6ucZcqXnZNVciNMUOdBZl6P9NEmNWH
Vmb9uZzu8xIZjCH3DcbiAAPkrh+eAAE81iFL2bTNPiNC74l9qCHsdLMfRcurOazM6honiJ25GD2H
/o1VGtL3MWNB1JP1rmVENwq+7cVYkR8I97dKI6BO18pjPsDwsOVc7DnRjWuR6K+hrKONqc9WEBWL
5btVd826gjvGLooNkfbEwC5efBBaDjAjZeo6jy2xP/hlq0gdGokKiKCB/CjSYE5gCYd5Xu9lqMst
BjcBfRxf7bfWjtMlnPV8SwxATXlvNjurim0aC7nLsyWwa49aW70TB+QvjWnsdQghm7kw02cOhw/c
5feuJd4dJ7pBoq/uPZmf25mOKGJObcS2eRTTI0L+D10LCazo058WZi0E5OMIkyc9xpFwHtXwOUSJ
7jdl84luAiVvHHF8o5WokuFXMRLqPVtTtbX6ggmJsbwksC62yksCRxZP+dyTNkqVj7eTWRAvB5uo
KpyxjXkQTXtz3c1iWdVBTeH9SoLzSVbm14iFY7NAaeHoGE5U1xWswr6sQVDo42r146U7G9DKfOi4
jMYcj8lUb5AwG2m/UVbiLAiNK11hsYs0Mhuq5kDUMIuX6MaPfUYTMO0qJXjtlWihQy4W8oaxaAou
UWL6Y957W8P4EP3o7Ezd2JpEm2/MWue1I3iywonsPzX0XFoPf09awQKy0D3UdY7OkRsP90xH/wqU
rFPqp1birqo0othD77NvzekyC97Cntec6rS9y4e+3rdZRHTop5PU2o7FceMX9S/pNm+IPJ9prbJV
GD5hX4/NYz/q9kOTdb5JM13kyJtjdjP7cu5+jB7jLZkxTxSRz3aNRQNn0JY08QchYT2HVVUzQsqL
YPBmmsMZpSceJYOW2sMwWsOL40VQa/hsLefBSMcza43spSjwyQPyxmQjPzFRBjHOA0tnYtqROpWx
Q0EQvOUWe7aL1N12Ya6dporZSkr7bojMPJXAuCn+4vmg9xyGMeCgrWwRF2uKl6ODFnJN5PRVPqXs
eCeWbopQ+AZrZ1ZVRzm7RLIxXGQoy2qQ1rnpATPoCxkmsjcPo14C5Sm6u4HcIBKcdqEn3rqeBRKL
ahDGXn8Z6G+trNbenOFm2mVLvqr+OBL1zQyAjyK4H9xm9uOSqsd061uHeN9vEmhLQ90pbhLSa6x4
GGmA43cjpRhT5QlN2rGzwYgRER6YqWLVQB2csTXZMeKECKRxR2ogoXM9q67afExaRjuETB+lCA8a
SchbWD5l0FM1bEW3CktnoAjbyFkfBFKDOA1AEVit92hHxZ5kNHM/aupHMTyJLBx/UflTdVn+NJCX
EuHF24SOQt8+WpQSf2J2WG0NcqwvTR4hTM+yNJgy9SvTQVMRaW4cvEbuxpFOvnQYRiBHfrStCTSA
eR1zko2XQqG7DC1kK3l7qrWBdfeI4DKp3E8Cmx16GMS+zgwFSNP5sEXz2JjRLSsY65nar7gKmJIz
2TUCvS3Yok+d7wr70A3DW1U3ao+UgVktk4O5tbudgReFurR5nrEV7ZII/nfDKouwB1TA1nqzSHES
o2kenMxrz9BtNJt6fizGljB5ah6u1LzNdWoMN6x8W3UvczHoe4M5rm3p2i7zMAtP3A4brzg0yzTt
6TZ5Ahpy3VgDHUW3d5bkq3Nm98CLZW/XVHuxiUPGhGa0xdMoDnXXHXEg9f6sOArKRVzHzgjKxHvO
JnUeipMKEb93pIP7Yqmv7RSRzaEIyupMazcVmOk62zyTxMQLJk1W7Fu8b+h0egztB5Ju2HJ2X3qM
pa8U8y5Dmo3IeTxaYf2Okh+Oj+W2vkv5ipZ6by0hFCiF7lJzHd9ge0Z0xx0ZV1SyedM9d87KmS9w
OZB2/yPzCu1pioZL0k8n4f4s8tb70F3WPxgBkk3vdIEMux6dWePs7Sxyt6bTNIEEsxa6nZ8T0Uqq
YihowsIGsJphEjKIIn4qyN5oCz3dp9qZQXx4Si1s+wV1Ijt9zkBGlUIshACKbpOAUthIUucC7CHg
VArkEphw7XzYj1xisCheAP4n3omeCAEsl6e+ZO9QgSLPVia5WunkMN0e63rlldtQPACYJ6y7ccHu
ai/fJkr87lfSeb8yzxPg58sgKd1XHnoCGL1b4YPuykoXKzWdm6bcCkDq0UpUD0GrhytjfVhp6+XK
XU9WAnuqWBE6K5V9wk610aoHtfLa2z/k9poISfFiOuopA+xe66TAy3H57+ydSW/cyNql/0qj97wI
DsFh0ZvMZM6plFKDLW0I2ZI5zwxOv/576FvALfveruqvV71ooAoow2UrBzIY8Z5znpNxak3uOFxd
xAhsEhh8DWCtrSK2sFNJ10RbutsEdLy2IOTb3j31uUZb31QdMVHuln9pV/vAwkZ10UKiJxy7a4Vx
X05JuU0w26NDM0rrvzULxT5dePasqbwZj1e5sO6XERhdlAZufjj4zUDbTQhunqa4AUkGWn6OjTUG
n+962UUuPH1nIevXsVS8M3a7CXgTZ+Hvx27winWNdtkaWIYVNNQb5kr6qnBQEA1/Wkj+nt1+GyJ5
BEaDnLrQ/tPpZEiu15EagJK2B+Bh47uaYDLSE6CbDigsWW0Gpapjn9ufJuhB+uazW8kZiLMvhc2p
p6+DRmDXHtgD4A/HpzZtJ8J+GphDraS3IFDmJx8fmIPKvg9biiZpnxBMNDrhi8p780bSgxnT/VVD
KQKjQ5OVanocl76EamlOKJYOBeNnmwJtQpxk569WTCZTp3LBEu3OJovOYwKValp6GYAMEz1EHcgN
g4f20t5QUeNA6fX3aOl1MEy39Nm67QsQnFpO4DehBCJuuI2UtL/mP/shKIrwuGl9K701pV+mMBqY
y3P66Df5qI61IY0VvWIYROiesETc0Vpp+X2FwNAsDRVmu5jXCZZR+egWiC22oe60dHqHYnNSIa7U
pe1iQGGqkyckVCYetGHMSy8G1hzQCF7+hQ4kbChzdr+QCmkiArlF6K4akWKtyb6N1kAbaDDfsKVI
Wi2LVSSWvSMMUOA3S0EQVtYxG17LTD4s6BmMa3c11R5p038NkG7rpfMjyD+HsNY35WjfOHyg9FIP
Eiw9IXVYsq0eJu6yWmP0RZvITK2Iol7EXXpG8nDAaRsNl5AEBLaAbK0vrSQ69STD0lMyUVjSR+Nh
0MpnlwLEamk0QSk7LQVZ2dJ1YirvzY6hRTK9XoV7c7kYLNLbeCpsNd0sx7kD0PqecIBAbcfGQe9W
lWvraJzek24gh6zehs54MZPpBDgSnIWiqU73ocx5sbNfQKnBUuNSZ9NdrpOiNrvxni/rxyimFxk9
EnPAlx/QRSuFcSVTh/BD6j5i+K3l+il3zJYSRWpZ58V/kM/HxJ6wpHFwN8FfdtWRGRhBE1CKdah/
6TrtjuHoW1ZFaxKAz2EUvHjoILsGU5QlFnNNmT1apnMtwyTEzb4tdJZ1gkuEQzHFYAdqj4XNMzyZ
swLb2ESai3SO4+bTMWP4kYyPc2+RUXgpwI3OmMxT5K+HEWOxP5VgLIlvBCsggY+teYhNDiB9hOXh
/w/Z/48KpHUk1b8asm+bWGWx9vJZfM7x+//YLb/6tUz6n3/DH2N28x94NgDwODo4FsbLmFX/mLMb
/4DWQZu09wdozfjXoJ0yadyeuovBFIO0u7DZ/jVox8UEx0foFFQTsTD/W4P239hMAq6Zx3gOg6vt
8jj83YPtia63CC+h/9AIGwJl7izgu/CzYhESkJz9bD4AiQMwGMJTJhmQciex5//TB/gfQGsmH8Kf
fa4/X4Zlulhq8dM6PzWHP7M0NObtZGZ5GaktTD9uR/K6Y4llD4Fz3fcja7zWsF3p5MPYL6MWViUR
HyuMOM4QPvRi2g22tgUnsMH7BIWzOQBu21uVdSSoto/I4gfauDPTDnbDlzqSawrAviRj/W4vyU2q
belBOtYYlGCKEPdmCin+jhiyYKD+5OX953vk62Qg6Vqm8buiQVBPzZjBtBWwAt+04p8TIq8omamQ
zhtZ0JkQkNizXiZ1AOXikuZSoDhD93kMjI1iMiCpK4W8u/7rT/83H/7PFyaFadoUl9Miav3mw0+7
2gz1QBFBJJNaRuHBY0K/4LMiR/gU7bL//+sfaP77Vce1LR0h4BE6rmssv/8ndIpVA30FvQQKGkDF
YFh4dz+9FOtm/sloi5mcXBw/a2/Rb9NPd4akwLeqMMlY3UtQQ/Uyz9RUe8V9DMw3MfrHCP+rluQM
VY+26Jad066ZvX1Wn7HIrZYQium4a1PjdCz6+79+O7/TgfgAf307v1Hg6MqKhGkvEQ39Y55pUGLa
lhvV0QkODRKyjUbUiNSfc1Cyur6W7T3OpcWQtLIp5dIdPxHMwqb47644FpDfrjhelyMc1hjJjMlb
fv9PH/Ns1VPDeIq7StdWSN4XR/HiYgVwPV+rtt56oYm7xtykIHvcKd8QkPqbO/vnV/nrVe+YHrc1
Hy+rlmEtd8WfXoORzGXnjCHxqJrJ0/LEi1ZNQ1GAmzZflyY7MTIot7rj4hZMy+qUexdztB5BFaDC
46n02mvWOE/RTDZRwuVwPPKbI6p0v3UxAPzNV6n/rjvyXTJ1IpIiEDnJcfz2eoVKqimKuUuxE7K3
j4j+ZGdbk4eEssTEZnrg3uwu3BV4dzHbMQ66TnW/+LTx+YWPEw9sPLCr2viYPSBjmbufWnbi7MEL
qbGriXYYinjK0ysrz9OoTqg+1ybm/IBjIcLnlTRqSzEg9rB+a3bdeg5HmhjyFQJPuCsLzWeF3ua5
dUxZEJsyvNTMfqsSMr3L78f9tk+5e1Lnuaz7LcdqiP2IGrQttFG167iNOuI8S/83MuWem+6cTvOm
DNurCiVTKvcxXyx5PQUeqIdyhTGaL6ytb031qIb7pLok5ymiXrEHcxgu13q46oz0Pi/DEz3XzdY7
Jx6Goa5605zoWz7kp3js+BSv0WycFphfUjXXbGR7nVvfFdPGuA9/yEiAoR8fyUjDUG8PKTNxt7d2
Uo8PqYf1KMCF6PrEVDfKcWDPjvemO5LN5gqYquL8N1fBbyGe5Yb+00XA4/HXi5YC6sCcZU1ALIIC
EL4uU3mJ11X15qONYGnxs4OAcmvJtDayASkRH2fRwrX1Wc2Edry8fO/1av9/87p0NhGubpIM+f11
Fabdqb7h4uQE/zAI2lQv03BlSsn8445A8bo0VvKLie8bY2AeYweW21Ro+6rMz3Ac0r+5W6z/cLPY
Ugo2uyZQQfnzZvrTzd2GlpMSSmUdZxhhdciT4xyuMi18lnxDSRtcS8YYSEGmxQHHSNG0p9U8vk3y
Q/MUsh7MV1y7XjGtVIF078LZBpjcoxa2dbS1Ip9AKipt+cg4hVV8ycXCJZuF/Rp6+qnNNNqJv8uW
FuA48gVAM/BYzA5rf6Dbd0gvf/P5//s2hbTPn97vbwtqq5yuiUOelGkd+0tRYJs91gYogqaEhQhW
HFuAGaSXmD5FmCkbb3wr4uqguuQUl0zw/ubl/IfHKC+H5XVZ25fn6K+XqeJhkjJ0I00y19uAyLzO
SLDj19lI4ITRUM0ztVHmXd4L3zCru4TrdmlG/+vXsYSQflvif3kZvz3N5ZQEg7e8DKept4KzX2Jk
+95wnqyiW//1j/rPX8C/3vFvT9rYg7IwLe9wTjXfxqnKOG0dEv/76x/zc9v7b28JeCJPLGDHPL9+
/WQF2yUG3stbAnvBGGUZIy2bFFmS2CC60QztLpQac1lvXRtUNOjDvYisTXqgO/VBqeZq2R+TinGm
bMdk/JuXB2V5eQG/vUBiaRhkuN5NAZ3u1xdYeEFY1QNahedFx5LI9apwxbhTvVFvi3BONoDhv+Yr
mXrWle1oAS8RacoUybZsUjDKQ3HvMZyW6Dg23nEaMHyjHJx9jpkWqhFlnWDHYx8Zgx7fsQOp6U2P
QIYZS2g4L6RRFbuf0YGYZdAjhj/KNMPOFodcYBmKvTDmbaFl97UHmKmq5G4O5AOizbwxUoxpU++k
OwOZDNib8ZoY74j383qUUXMK+gkRy725hy7vUsKS2lfCe1sLWPU+7nJxoFB6zTgHeEjqdRshjcXu
hwRkhWzwIITU/XA3Dn3rNyZ4E4ouGJEmRwT5iplh9qFX436Y02e2ZMHGLLKSYSuSTqR/jwY0rHkZ
a48SAkhfB35atSymLsA6Iqq1qMb7ELHAmLtna7C+YlJ6i8d1josF3ELRrtmRrLWu/94GnyAoHoJY
Ydwf8k3dMSQfi3iT6jpFAO3VBu2/DTKthDrhIV7MFACMgeZtOyk/yTfDW0829RTtm6Y+NmVaANx0
aaf4CuUs2OIPQd2ME+hjYyp57jLjnDXqPjWrOnmBY2wkcwYjQRdXjRhPtnabE/ZcvU7bTlFjQhiw
EJDYYMLUAsRh7rxM1kJ1c2HYXpwodQGJOeV6bBDSxikn3OTlwQl9r9xprrcU7cTPfWZpZ+IyFQrX
mwQYAsrHPhVa5DA9xsZZeRG7EU+w5McQJ9Uw5zuD6yyLA9+uvQ7oGyKPGAy4EhWJpdQ4eM1tdHNv
Q4DooYdcBVTqOxbo74WGJpSbg72mcDz200WtmElbxJq9dQT6ErpscDCJV+eafdIZlHIBNW2CHNJo
74nIfZUT+MsD5x3nC9PAOIcgWPPMUAuzpJ0+vBZeY9pZ+iqc8T6MfUm/Q5t0mwQqYuCESImxMDYR
KOKjPe5n6Z2aDt5RMzvpIXTG5ywruj2ztTEroRM7AW+/FqfCCLzVDDY/zIczXit9l2XTZ4BuhSuI
bSLSUmhIPBka+aQ5sE660hwgVNZwKQ6hBhTH04poy2VTogT36j6gGsKNKh2DsfmU97C8nAjvy6zF
5EXYr65CLfW2SWkjg9iAVJNi12nomrM+ngyjixnGl1TLe2jkepvMmy7cVDbHTjutLqlBTqgr8k02
tekBN8x7gV2UoLr2OOFzH7z4ENf0NWOrJt4sK9Im2a3jDROyZGUw8MfQyhvvyZpeRempo5kfKvDf
F4zPedISoehAOUnwHTQSQIa7AIBhDRJ5DZCET2ywrWmrozTNQn5IN2q3jB4x1AQaFfW2maGA4FgT
dopvTKv3aeA8ylhDzhLV99K2U5L7TXs07OZep45c6Dh/AfuuOi27S23vzQXstKPN9l7lerIJCg7V
kbaeJz27n+9KRjUrzwEeprNHsef8w6vdeWu5t6KKKM2ao3yPCr2hKCNcO6R3VH1StNlktrOeiqg+
5KOZ+zJ38b1YgjBPQnSgCx81uByIFsnL1DKzxRKWHRq7jreNATuMVNEXG07fVfKdz3VwGpRMz3zj
FOJVyY9q7DPfWWhYVj2y+Uy8g+fiPErqvvajejcEmHqtBJNYRZnEyVTO2U7NxygAUWzpxZ2sRA7v
JVdrT7YJkT4c42akzF08fsOdf5kzmkOcCCqEAdYE6/CMybKoEEQbnS2dG66LqN0VE7fr7N0iWtwB
+hyZQjcU26PFGF12Zc0SZFCaNV4PHTfj8GGMGDeQy9ONNRqfY1fwAbWUjBf2SSi4bBIBxnCQoZXq
ljkvwJzCyb8njsPmlXJe2JWh/JghQjhN+Gb0zbQdweytWru85jB9OogXh5yZc+zhZEiM+uvY4Y9K
HWFtyd7v3DG91Ib1ZriZAugiD/gp3sFJsMQwdthxSyGxhveIaxBFG7QzgKevboMkOnaoVkNS39tT
N1/skvxS3eKTc9Rdjhdk4K4NTHISSXWNbYHmrbAlTuqhrJMvbm0vKMHm22g8CAjvmV3w64mioK5r
ekgcPJiGEDOnIobSU6uSZBAZKzcGRyqrEsdk6VLFgYDAhcthrfoaawa82yzcWFba70vvgGqM03sk
pDqHPGdw7oW4XSkOpm4IvgxdOx3bZi/ZIHXETO2JOsBbVkZwACiEau1ASFGT3pAe6R4bQU5DsxCu
kH1vqtYJjFc9vpyIWEfjOvCr7epdSfcTQsSD9IIjWZGdZtCRVPP919U47Wy7REfsif3Q7ODxVIyg
peXvynLEth4fiS1TZt1JcOKOxQCi+rb0mlBQA5OCInHbgEqYi4KxTF8BigmqG0gwcCRGxSReArgw
zsJU67ZmFJW0ELwaA6kN1OwxkzMitIqvfY/XKRyQRPhKz0kDMqYcMh4Q4sHIeLjoi/PfMIpkP3XG
apDVxxxrC6ebVLbpzAWseD6vQozsj9sK/cD4Zs7ih9la6Z7SKrq+cIdxg+BeKsV32CItxxFC6kiV
gc/OH9Vuir6IL24aFIeoo85cOh+xJi5t3OKR9WA3erAH2UkoKqX16b4OUETYKIKwPtTNmF/GMdx0
Xv+W0A0vO4PwYUzQD4srxiQogGdNLlIPTewiT7bQAJIDTFSWytR65vbi0LUwmAVB7BiVhuf1lG3o
CuLhG86uP7rNg0Nm3ZA097QCWiTpHGAoGh4KyQx1Knm6FkxYu5g4ywR4CWGWbjivkuAFA7AAZHQo
hmlOSVAAaAqL+3Z4HDq5B+mY7WbNc+8i/JnJYPFAbl87x/3u4mKZ6ui1UOE2kGAAE+Ma2BPTkeC5
eoOvdMKmE9BxNJydXsV+VBX7ASSVdAYEv5bckhGGS53o8NgyfknDEfNgDMFgdtMBRx23l6reyZDr
69rJbq42PJB3YW9jEVVw7rSZS4NHU89fZhKSdapt21gt+GGUMtmkN/TdfeUUL3YafVDPs+nG+CH3
0u1iBocS/G6odtP33ATKgKrWDjY+Y8UFZvXjPhRfUkk+dgY/W5ff9WQoHpyYjUVMhhfzzE40Q3MW
Oe4OhwCb109ybei132DGMXMt3BIG20XSPiaIgZVZHr2UYB6+YOyubCKoN++qlxZPoy/yWIci6mBK
NRbrwKS+Yj3GOL0QkDLXWye906+1GGtERYDSxE/puWiiY/1gwrohVXYdLO00m53fk2EdUudsxfLI
RX5OZXQN4+CCmOjtSgwQPPY6DBCZi7Wq1b4PE2QCHAzj0J3pg2eqWSZnMxU/8ogVPhxcn7Ao96tB
Bi+d3Qut7fsRwtQqwoHOUl7cNzjuqIR6smZs+3kAfmemAjDUE0otZUYcqeJmnsKhX6UEDUFNlJtm
/Mom8TCMn/Fiwpi07t4gs4ssIZgOK23Tx+EbS3y30dCOJ5E069yCmdIANLMhrc2ZuIPcCjmByfvi
BcS3HR6MsdzjYL0OInxXKbc7IbDgkDgear1Nnl/emaN37R39avG9ElbE5E07WDQ8jFpBW0efr7Rm
/tTh+m2SqsWMhZEkk0fNEPzrPYddDRHVvec4YSGDFuvAtZNNM2tUwuXyIY6db6bLVxBSe8sLw4zq
Pk9x+0XPxeOsGaSiiWF2+OBy+TjkJt0Cov3RWUWwrvL6q6KcDkXRFBU5uvgs9TTju6csjb0as3p1
Uq0Ox3Y6F/DoVlFOD6gKOK/xEHNtBleWGIEI9cR/tdCFntj0uJSK9lQ39IYIXT4QuMqxH013nF9u
ea1fFKPDei4Omaxg98JU9bUhOeZN8jYU4a2y6vfc6bcR58jVSCB9hixHrYq10jv7sswpRxve/QgN
cZmQNirynVydwIm8NixiAjDiqsu1c6tpTyZCLmeYRHefEh6G1ms6qIM+43TNICmPke8p8+iOVzeB
YRJyw8zzRoMPqtJpl8T5/ThZl7gDpxNp5yykTBPnwJi315TEiLdcefk5ZUIsvGmT2NpZe9JbOoF1
9wU7zSKfrppE7vNkWV+ir3IE1cXPrTrGrsO8K6ku1psrS+GdhYVyCCbio7GvR92hj6PHbAq2KoqP
SWLte+oNiwD0aHeteJbqLQm9SZEmoecQ3lmTOc8qVGtSbbuxIRBm4eviIZ7nexwiB2+VQ4jOWYkt
a+Mk9tFAwtDCyK9Noq0z3p4wutHvsIFhvqkI/hdufJxKCE0pf8y1MPEBZ9SmTZURIUn7bVAk65KN
MPCTnFIVJmrj3dTd6/hms36xDGi3WpPkfje6JKOC6DQNggXeHvxROM+mPe1kCLIEQ2RO7aYFc40I
7Ghbl+UV8MG6erMt6xfa7VZ2hE8qwaLQmlvlc6LY617vm3q3nmh7zsbyLcrio5tFuzzUzowAaF2M
diUvbfkwl3H/1Ey7Xut9iaDP2iZSBsOqO2C8WufVvLFl9NBydLAFLYCkfJowvImAmsFyZJ5cYRU4
MiXcFbzHetRucWv7TfktEeX91GlnUhCQ5nhfvVhV2K/LDrxcPZmXERd3k1pHMtr3PNxiQQgjaOkN
LNsrZuvzoknN0XRH9xr8RU7Jmdw2dXRRkg9Oyb3ngjtxo+Py1aX9tMv19kC6GYYil2LUXpdfL9XY
qTXfBW10XOJ0YoWB7BJbybofnEcI8w+Gio4GU3mlYZyKa39sxJYWK0M1Pk6QvcZePOwblvcM4xPU
GLzrl1C4L6ltcN7X/L5gCOa0u7TTOUu8Nc1HgrhVqlObbGXpMVvNMcQqlhckrwCHkf4GTXmli9uI
FXC0Pkt1E2wgl4n7HJgMuLqN2V/xmaeri6CQKPBCzic2/VV02RA/DzD+UsmA+abj8aMJYzuX9W5C
AmAMQI+khdObbt8uZUjDB5SjqGILDh1zUzYFCVyYuoS/+3HdLw5I8GZ6wF+Zyp0Oe17FUGcrQZki
SxwMIp2+p549/wizJsSs5kXDfQEDMvfaQ2JUt7nyrqHtbFSJ/RQjvEvta633G7suLoyedhI77KwC
AlM0iiUtRs7v8VLNx3qCFwlHSmJfyghONy7NTDd3uuhWcsJ6gbt+mIsHbya3aX/Q04LV5KiGYFvR
BPMaNxkUt2StoSVWqj33KgRI/YhnXNtMNRbypsNkVHgEZorHlj1mYeR70G6j/eHhHy013IombTM1
eFbF2Q3z4euozA0AIBvfieYHmFq8RYhjhTKQTXAX3UFfEvU6NnYc5DZWd4bLSOImeuvdeT8N1V06
mHyFTXl1OsZ7Zq88qlt5gQH1t5tK10hnfDUN7RCzVDUhm8ugtWDjaLuUnR62/n1PSaSR9U+CRA9e
npMabAiaPUZYj689JzSm1EkT/jTVONFZTGEkAACpnwfiQY1IThrj5YY5mJ64a5w51FEz7kmbo+mh
Y9kqO44gcmYtPGjDfKfCmFjx4NcOpQAk3EzL21kRqHDau9a6zeYl5+qrY3Orh9lHXAAzEvKcd80u
XUoMZre5hWPIGYWPK/OCS9nSiZ3oW80IAa9Kv2O6BfRyN9EMWc3FcapM39XksasISDO1ZEuzL9rx
Urf2VloSEgVuRJLHPoyhO2dcakeiwmB0zhOwRqx085kug8R4mN1gWmfKumotW+tgTCiuxfIMgIY0
/U4GAN5Ck81j1Mib3jfFyYhxfoUhNahRZnvXSV5Ab5yjeGEN9yV7U+Uc4pxFpU8pYAy3bIN65MQm
qh9zh482cwSmXwPWTT3FAUfvHzmTool4s5flfosO1vUPOjwR5v2UUxv5jxICsHttZpjE0y6MEhgd
DtKu1zpPta0uWKD8sC3uZemwMqnLHAXvXCB+13hPS5CaoRzPPdZmLUV9069EgM+VVX2FNpqtV+T0
Ku1UWOHJzSrSKIDAA29aKDXFmccBiYK0kIchU5fCsw99YT2UI63U3bhRGKZpbQmOlDWDdsral854
bBtgz+Spq10JO2V5WU7JX2uWeOGmwHyg6vkSDgJMOv0dpsXGwk5KwCdkmGrnVlvpeciSt1rn5RXq
LmvPSwC9DuUhNvjW7FrzB9d9UvFSKgM7bNQ/c8ncypHfentC2k31mzXAPip5ktedfXXRfc9ZlW+D
Kej/Kdz9twLLl/g7/azlj+736slf0shPZc4/f/m//G//ouXlfC+rCQkq6v7f6LA0hf2XXqrVe0uB
5XeYfb/klH/+qT/8U/Y/XBsLgWeQKUbpshC5/vBPyX9AEcXb4FAxS/YJCaQomy76X//T0v+h8ydw
NQkHuLM00S3/sE+ZHuw+tEpPF67LX6x7/y37FHLQr0KMAZzPNqXneo7jwhV0f/MLuFbgWqrn6aeA
0Kw7a3DhI7vetu+QtD3JQ7Qd5FenbSlSqcuWiCDnbNaOG54MUsiZ7aPzrlMXvvNgiI0lLQzzldDJ
57v2Bthvv5M9kcYWSCfHzXarienclxp17wELjgv1PBq0NekM1pN2ZeiY6uEzGzw6xYsW6ZfSHAw/
SACyTXP8GGjmF0UP0y5ti2uM8XKVVABGZ+PcSevZrauQw7ilb7IU9GlWG1+8fGAgBxPL7icdo9Qr
+BpqppbjxVS/GUpTsGzxwWbxa+tOiOUzjPqB4J3OIGbjecneYkdhl2zya4daYijr9WrAuU18BYwT
hqZ6Vt9ak+bKMIiGU9hMBIwdNi8KNrctB1pnDeOhz5mnloZkZurlx3lDtLLf5XXBEmIkl8KGL8RU
OKtbAnM2jeEAh+aO0KvlBc+pbKtNBnZLh8wTghjZBIrUpOZVEWzRF52OGn9sM309C/UwT0yUGPwz
drbMXaDaO5p0LL9MlLESmNGkQdo2t7C5Zh3n1TY6IO0stnrStwzGcHvKM0OjYCcqznODpz+0bQLg
DK6zMoR5Kgt3S6TlppcLVEwwsCLXQI3YdFnSLXbzGpl0YdXuA2QGzGBNu0uEeSSO6Twy/b6onAyB
PjKo63FXYY7nv0RaP5V1d28abXYNqY6kFCTelw3OaQ+f8RFWEZZa7xmQEdPzITgXAVsBD8P1aOpL
C5IJPldhmlVpe0y4lje9AcpCaKa6C3I2+SNFIoIOCSYLMBc5VJbaEO8VbEDetw5rMZLIXq1F9gcv
4Z3liWBTdtiEle1tsQBwvhki5xCo9DZUIPE7hrAur50a0MmPsvYSkspnSgPDq/ahkvnYrHnwxvJM
mR74w9kk+OAmHxNVIEQC9RfcGbuszR+0ovkkngN14z4muptmijBT8WGJ4ttEC9duaYLXJ/6HcVSv
Q6/JHazMbZbt8D0+lcGHMjAzl4trOxhJ7mJWWrHh+QZddsFJtoyAKTnnrCZCqEvL/B7teVMa4UEU
RX6hUADbTjt8LWndVHg2yDFO7xzZkOYmYsFl7a3pkvowyuDNspzHusdPCfqMU/BYksiJps0gS3Fr
nCMGv8SniIjZdCzfAkduRc4UwMxSLMbG7Mf1BPLKlLfWzJ70RWxp+pwx9Tieq7ILL4RBDki/+sGY
5rdyrDEhKXdfV+Cf2Tbv0sTbR5kELBNN993yI5dWr9GMPiAa7AWDG+JaWLRQvzKr+jBil8NKHvbP
y6/S6pwjF3LWlPM61b9oXvAmne4LEWKy+pwJKKCiJkCxIhBRi1VzCSyNWWrHPZSGwaXLePrLGaEL
nzRb5aMOL2wvh+rYSsq7RpbAMiu+pxHU+OpJ1T/XGlaVwvlg+M87Uvs8L08BgK7U4gg9aa/mzKHJ
wGQeDyRGnbUdQNjOh+V8ovK9Q/9TNmCjtOadrfdE0+2VRplS1u8joW9zemI59XG2V+lT6VjHocJz
kg0FIFXULjIZG7cL9pibNng9EA7flRvTBzCkkHuM5hv4DVrZgvIUgxxo6XwCI/pBFPitcNxL5dhP
bjC8u4NVXaR7l5Amh+UeLT6dgLecGyk/HNAUxDj9S6xbn4MTX/NxScK0ebtixSN6yimek0732eba
nnKX4r4C5wOGj5KCbqDroma+1hBPtqriBN0lWRNHIJp8sypjEXeI1jsORhyHmOAOqFCytRr7SSTe
zFANLyKTPVzNbXAaW+tcFxy3IfgczBgWTlbb+rNdxWcGKhywuxa5l2rgOVL3QsvOoKlGGoWo6Yod
+163495PLUpPHUZHDPu1tK723swO0Y2uomgIOkreWRRke4jfmIvLaeKsh8DGbBVW/4wJP0uZ9YWz
k20Ga3xnSNoi4BsgreHzu+QtQWaiHkLYCsb8tdDGiOa87qXum28TNQ5Lp9XF6BdEVIgyQ2CKEwjh
Leq1wms5cTKclqUkgDSVxPp7YKXNLUI7muImOAVR6PldgJgM0WJTTiGrm6ctTJ/SDywaFaII/1QO
VrMNUHPKMPsSKqO4TXUCYD+6IEfc5ZaNdpe72z7DB5JoHHzmvNi0AaXtrsGDcSRBUOof7gLDdw3o
EOOpNeDv5CHLbtgGl1qox6474SXw6OjTmnPZS98eIB60NEyltaFjwqNcDdriodaHmJMmAphF+Cd6
1t3kkUz5iKUyfVFJ+5SIQ+qi7tFOnXjrjgiT4twzu6O7K6qec18mz0op36gj8OppT+NfPHUc33GO
kVB6jXlLxIEKHvfdodBptxxSgjvtoTL794o4W14P16xNDvRgk84l1d4QXa2c2FpVhvZUR8/Kte+h
s+6iMLhrU/euCBx+Ghh5vmsCDnfCyo6ZyuQmDBJrnVKc3TB8iQwH9at+zbgA/S6vXuBpQpn0erUq
Q/MzG7NbPJL9CN6yYAtA7CXorRP8s28M4LbjMicfs2KivuoKJnQEo51xd+TwXk3jAFO+oVdkak4/
/2vyPmYapjfZEERbz36NBAJIq4aD5YwcCzpj53rdSsAx4o6bB7pBcKGmQ36xGhPubPzUJ90dfW4S
khh5adsCjFS5nGllNCAPN4cxBUcXO49GgWeZF0NMXr9x9gdxkaenvks/c5C3oDGTW5c6mBi67ofZ
9+6d1bpfx8YiU849Cx+BhHNKQNx1GKa4VhNDbkDoZMQS7vouJ0fW700eW3Fav4qCHh0PL0OsrB+V
xWi9jLKvHFTDDXsr2Kok+9OQhWu0oBmGU8cjh1YlAweJmb8K3TzinGu3/Wj2uy4odxacgGphWWVZ
+42qGwoWUcNiTwxrr5ZvDREe9gsTXTpVyHO5tP0CfDDvvr3EieA4p21Dkwdv347j2oOcsI7Kbe0e
YAY/zXP3rrU6rUktOkIFRJ0jt8bGx/ziWDEjssY+mxaMnsAFb5I744tTe5feNeudbgfbUkQ4mb70
dUu5MosObRGvLLdIIhrheFh0s9fvtT72YRyDiRXFh2N/wbrEvEzPr/18bcvCtwGyRQpLQjAtfb4a
g3HqSIXaceIAFssCp9V05TgRZA7riGXW+C/2zmPJciQ7ol+ENgABueEinxapX8oNLCVkAAho4Ot5
ooZDMWY04xg3XHAxbTPV012VmQ+IuNfdj59aGgVHi11gV0B/zaS7NazxarKzdGv31u1MYwYambO0
Ffcj/703xHvTN4+9mslJJnSRgax0UUopy/Js/ylLXoOawEVbzY/2NLzomGflOWzi5nhfjN1FGgkB
/DD+WAKIRPSHg7bnVT21rbWLYCzzBnop+oxrnfzCHgNYpFrMTZTSE0a7BImC4MWdbzHOHsDkHQIq
Zq6y0D0XJueyy6ueLR0QFQqVeKqL3P4l+4QruUCUdTPxMpvi3S/LL0OO96TpXAolnZMHEnZfTe55
JEQMEqPhzWfegk2jHrmBspLH8tcULUudyjolE3gNty+fubPe8kXRvcTShvJj376peQJWk6rZzC0O
FOty3Gd6jZ4NGZBXEfHr2JI3nZ8/GD3Hd11Wh9rur136aoppXLuyWu7CEu/xNNofTWz+auo1CGkD
bOd0jhwaX1oBWhpknMst6koOibjywuw1le1lMGiu8KCr4DgRa4gwx5KlsWziTV7S/6XiZJ8VfE0J
BVNuOQ38UKm18CzuaO5ISp1Osa8Kkh6Xeo4OA/2b6k62QSGuOzM6Znb5Nc3BbRaZbI8T3ESpatK1
4cP2V7N/qOb8a5y4dKZWP69BLIAh0l8oQlJp5dxwZ5cVWv0jCTZc+dpv7AqqdG24ek7Ug9mO0vvJ
dm8R5N9d5T0Mkw+5pGtrPj+8xSf8qTaxvLgqDyqGPGxPmC2SstcdUVQMIDFWWHIAMW/spTrXQzZg
s3IDiLzBcOgGcuSO8+MIdNEhNvjQpOx17TlTWzvo2fMk0wet1poJzUrGb7eRAxmgt7xXQs7s+G31
rBxvSzvMhaTGS0XN3aPhpy2bwhyNJOGyk1xXdnYr8AuPZDEpOTslT5VNwWfh7Jogvh5rfGVJfpvJ
7Fa28XXRLI+t8ndBjM82luq51tzX8VsVuJfsqnlGMrleSsaxMboF1L7mgIVSwgM6tBr2rZd4dHja
7XOUtXv3w5p5+mM/f/Md55V1K1KNum9kILnkwXWuydQZH/oPAKP3p8vbZwp+SZc0mrny25XFaRbF
c9B9jj188jqKf9wQLpGb4E+fcIUs9pvNxxfTM3lp5cjsPLB+FvcOhs2HZUITd+JXQ803jspYAYzZ
9+jxhsAiMA35gxkMv20tfRRebi5ZH35bLENJGEPNyU5RAJCLMhQdJmcGtMC8W4BzRhGe5kU9EWWO
iNGnclcXHFb3eRh+jwNBExpf2lVpQU8KcPTAWT+b5MO3rpYRZvKHCKm43StvQKJ6pYkFh2WpULvo
QhWGBfqVDrhUROVWYMELZgLEJSQqh1xE2sXfFtdLO2l/ehjslTkGW6VoBR4jVtcNo5QT9jkJWfUk
FqboDKSkQ6BXQisnuIW1o/wKR/+Ou2MELSE74+tlRSD7fWfzMRv75PaPu/ef2sb9b/Zs/3nN9i+7
n+rmQ/60/7iy+z+4jCPswY7sv6cHrj6Kj8/mv2YZ//bP/Nsqzv/LNoGHBIGwLGJ6LkGyf1/Fka+H
B0jKyDYdlyXY31dx5l8YqF3Sj3RiBJ7QJTB/X8X5f4WW45H5gzRoBvz9f2YVBxPwHzZxNiFGkpI+
kcjA8V0IhP8laUThtehsr6OjHUj2MjrNmVbEmQ6tGBRUM8NRTQJjZbdNjupPLV0xcxJXFBFHqWIm
w8f2oXqfbMVS/uQuDGDpO/F1b3GcZUkVr4tkuGEMa452cDO4TnTiKcyAKmFa6ciBf1mW1b/IMl9z
q5KrcpjqB2lgLJ7WYqntC2DZO0E0aBfmnPpUlK/CIUyfvNJbGzj2mKpIOxXwaauRpbod4aOklHY6
zr15XtIlOtPDGVw17LAQP9OTCG+nSO/nF/iizkJrtrLV/IgtvF/hWxDb1qujTR8z1uPpk8/oE2rF
riS5yVlKYoXi1QWR5KXDP3KanOitbjiHJjFP+yzQ+Lu+erNbZleA4Oc0gf2ypNa5oSrwbkkGixM+
kduss+aDa4S/lhVV12k0H+0hSNap1y+HKtItFb4hjxJzUFKCiQ8WUZ/dmLR6kw3Reunlsq0ZazZ5
RrXHNIfy0Ng5l+giObnsW64nSolLg4VhFToR4muOyyIsDqJZCkggBOaMKOtPozpNvSJWLpZfZZdo
1j5g7iqPj9bYic1klz6rO9s/L2712FG8tgtby8IwX3mwqK5Yi3Gkj+Z35ZjDJrbGX8CPvJYMRblB
EJUbqJzHZl6Gg5fV2gxlsufio5CbtOoxXYHbb+wNCY3nOVpYDbXmT75wV11eufkZe6PlRpXTGlfY
8i2o6+Vc91Nw8bIXjOHyueqt8gEPxq7jneuFXXhvtLbxaMvwftHGVT8p401j5C0IBYV+Wfw2w2jh
bw/Zabb9svY7aIRcGbzrQOoasyYm1VXu7EASkOukf+/4vH09ywihNbP+UEPw1NvDC2fNvl5EBM+c
mGWBvBl1j3Fd0w0A0CHDoz52QXbMR2s7+u4xdxzEowYzTxb49M6N5YFebn6ZyS/3bbXjhHiDgVgI
l0rIrhf7mbLdq1hc/NHNNpTO8pmax3M9g3LpDfd27q3NFPf0ltcDdGgh72Ivek9zR6/ssofWXMo7
Sdl7lGGXk62BE7uSqwT1a2iNx8ztuD9RjbON24JblT0wG/e/6EkVJ5f5VWDUJg0B4pxSUR4w/GO5
8LPV0jH0qWEgIxNkEC3FRla+RYkav20AlHw3UP2w8nCOzmZlbvlDTBtRueDhTEwvbeFMNHIFSGqF
O628lgY1iVsI/+/NXM75tpIjAGRKhYdgg5/KOJE2LbBeNPZVYwtEyhnGXuLle2yBD0Elclgs7ltP
8zDj8+DfULT4Yi+gOArPpcAkoUh0Fuc+8ccnaVXfaqInz+kR0mjA3czJDEWnsNhNGaAu816urATA
Vj3EAI5G1PO0B/ley2gdg1YjEQFDspB7SeYFP2N8PwHc2c8G9fJwAmu6dikU00AC0lzYYPty3QmZ
HMBBfoDSyrd1AtuGN9+eyncXF+5dBx7oPFYmCJUqfMsrn34Xa9imdkOBAHnAubuNhyF60Jmuyl7y
jTm3T0juYk9rC6oCFg+VDHd9y0rUqyAs+FW/w7JSbj2p7z76Z+x7JQUDOKoYNeJ52wxFssmoKKIU
Ij5XOJhofhEpt0CZ35SAxtb1khfbpGYODGYWzyEJW9fkarRgo930/N5eNpMliHjWsUEvgiafxk62
tJjG+9hnWo1ij0IBulUWp+KXpvKzcrDxRpJMTKpclsH4eeO4WfZ+neyT3vBu4UmgKzjr1IrDc1XU
J6MuIyr/Qo8LjV6Qi7bZkXDfjfMQvrd2fOxEeQjcuHmtiuQ9tV3oSY3hPqq0fqY771jQ27oCxeTi
2qr3vZvtpKE2VultEmohqRY8DF10COL2TVpE3GlrXKbosMzOLp6LVz+811d5TKencbhlZj/5puL8
aq6rQez6cT627+6i1rbMdgt7yj4Zz4MmCflYEtxhO9NjjqxLsKWcd1On7vGVPeMmgGGROu+xPLFd
2+SpvA1jdc2Ac0iL5UKKnIXgj+9h4aDNaetKnpBQGD2258rcZzmuNJKlezIYPNQIHX22dpA9UuSP
UesgtlZE4KI+jMhEg9ZKEkQTAJngWpFRLK2nkIaLdl0tzjjgtyqBGEpuUNtEkgMOAcoS0WU8rdDk
i8Lxo+wrmtUgacCITwd7l2pdx9QKj1ja+9DBQ+qKutpk9XMcoQZJ1iRrR8xq7dJUPtXtKdPakUBE
MnKsQBB8aoO9fK51phTBaclZLUd4g2o6ohqgpDtqZNviyAOFUqU1K4V45WoVy/IrZm0hgAjSbeM4
zkBFc0QLsNF8VsKiW6VEDysxK2mFbI49b5tW+CYcjIn1ku6nsinwdTFSBFpjaxDb8vSNbVJOMgBO
EH/q9xBZDtw3IO/gzdd6HU/FVaQVPImUJ7WmN2l1D5xuvGdyfjLaM445MmwBXL0CSXDQ2iBO/hdy
vY89kzsDOovmrF6ui3R+llpZhGqBxojYmCM6QnvHDoMKOQ7esFqq8I7Y8JlYYrtVWrP0EC+Ro4Zd
ofVMEgnWrrIWdtgOBHsh2p2ZUTaEBlBoPbSI7QdiBjP3I7TSQKumbSpeadbW4euQDJ7WVnutsiL+
ZSugOre9nhImxgVfzw0WA0ShJ4lIjxSMFr6eMVyGDce6FjGlQ/XMT5FhxNVTyajnk4lBpdETSzwK
St8l5ie3/6Fo4qKy7BsU48EsGPdHPfc43irTcxCOr3kVp0CO+OLw2qhD7g35ilB7DMvlgBGYfROD
lacnLEvPWgBpmboYvyrGsHYY9I4Dj4pZ+N/RbSfM17D2i92sJ7hFj3KMdLYe7fSM14yLuOpM7LQG
A2DHIGiOb7aeC3MGxFxPiohC/ipIu1/6nR+8BBqeY4PTiL+dBDNVNo431fIy/5k+eUM+zBDi1JdH
PO/cCGhX0GjJMjO6Yr2VHI7rAglhY8noe0yB9uTGxzT0xTUI+vTK79jgz2nRUgefGit3MBGB9DnL
275jnuNKYPWYj1hgxlUxEou4ifUhjzD47bX0MFAd2tDC1D73kwu9D//dbBB44qdd+WRCqloQfFsF
AZumGIOM6hQMQI92UtdrrsFDij1lQ2cMWz+j2T/nM9UejgH72yjMu8J0hsPY57su48WgO+7nllLJ
LpN6jZdcG0I8ykUQjlWM3Ylg2dp5ZHImTIheN7EL0MkWyfu/LrkdiYHDy9N5u5E3fk0P6pqnX/KU
2vROdDYDRs9RUnicgp6+kS4uztRZsLn31MOiwtci7qeXILh3RnSweplM+hKq+cEDRxRO2N3zaRQ7
E3vUPRS51bAU7mm0hwvSGr4hp9grAymHju1qz/aCuLsnvK0w+ZaXgxuf/aJY+dywn0SONNLR2VJa
9XhoVqnbUQGsPKyCaFDbstAJst7HUpZXN7YftGc3Hx6jWd7EjVvvpzrahkqGt0uve1X197hMIbyV
8ZDsbVrp9/5dwhBFbMY/YrHAxxNi1/ULfpJd6/3anv8wl1Z0ShZ63GzrgkIW7ysKeQO3Xwmc0ps0
UtlGDIfUDSkMl310rraccQC7CbpyP2r6tY8icS5acR0WFMwk3aQ2XsyKUdE10NTh9DpbQ7yVZd0f
Z+HwsxyuosqxuKd32aYZOIJbc8RQuvAta4zivuCmSxEUzmzCe3vJhfoweO5pmfmzBZX26RkV/Q/9
UxRHwOs6/0Owj4bBNYp9r9p4nynk+gmil6JWpjUH/9wtRNhmLHfCJ7MZxA7KVAFozkc1XttOal/Z
nvJ2JPjSjTCmJ0Nk+Qp81MUNQ+faKZr7gP0eVCyuk3qYw2D+5brFxfBi/2yq8NRppG1YZR/ElZIT
nsR44NGaBd98ZAYQCu7jQocVcL6CGFlDrSLBgOvGpQpF9QPdUvpm0w0rP57M26g/FkkW38F9vko8
GW7jqRIk9eYbqh/CaxoadwXstc0A1p7jOPodcI/3+Gbf5gaJ2B8q0Jgh5dyRn8EgLeK9qwh80pS4
K+Lla1E0yHmUOU5qQjsOq2+y28nWT+dDRdsHaLUWBiGtQ35qn6yAsosSmrIV8S6WsD8XgvJXE0Pq
dVBgSzMHa2uJ4dd1ivfWTQ48E6RwWTXPZnRXRvKRFcPG9XJKOvx9NYTZfTozVITLzvUU5huKJK8c
M3w2Cq85tKWYj2UvrnlMGFoiXkojx+EKrPfJkFMB9B6ZPByrVWzQE9UWabr9M9r8eYnR1XPX+A6x
4dE7JXOd7txpJmXl7608kRs/B5ItPKvTmWpmZflR2h6zlc0M3dnmj+skVMW7rBbjkRb1KhW3ldVY
12To9plBkU84zj+uyp7Tnj5uI+MMVMwIWAP7NWo6n3uakz0+B7Ca6QAzHfAhKQhoCyjSainqW2Pk
uhsFAJmka23/fz/2PyF/sT7SLRj//YLsLv2hpbT7+c9etX/7h/62IQv/smGYhqzBWD9ZlGvAJ/jb
hgygF1QwUF8CN5oTOhZ/5+8rMu8vB9SA/6drgyVa8B8rMsf5y9QNsL5phrbvCzhg/0yrBr/NP+zI
zMAWAfUdniXgfoXiH1ANKm0C1q0ufkv8/Wijo090NFwDgKbaB1llAjRXUE1jfZXikzAH99coG9Zx
/hxPI93LOa+WZNjri66B3Y2FNotdhKG80a6jwWk3aE86/EqnE4hisP9XyjCQIOjwYjpKQxpImTDB
AtOZKez4RpnqwkuYKKJWsGwx3RlxdVLkgna9Ux+7xeCoB6U5BmRXc9bEwGkhB5aGvFvyJL+RNckT
D2ndM4dHt0P/Ean4Gst0OFaucTHrwt1PNgSSohTh3ZCiMcVIJv2StOvAdDfMlPNayfiB9lE9iXCK
4kHVf+kn52WGnbOqhvHeCMxuY1qSgHkbyd0A02hVQpNe5dIyDu64atPu5FHPtzXn7sFx7QsGhYwK
66zm2iZZjKTftGZioQ4em0AsIDIFXEoZvg+lB6allpQSSfPLb7wvf2QuzklkBV7/qtBIr3oTm0hd
36ViCSkopR5bYtIl/UbIM7i0ePUwGd7H5nWN+Ax+e2+ICXB1FOqtzVEGpOOC8qMfAtQUpP9QGtvI
c4K1M9i/MXbbrABd3MBbJU/HhmCd4xDgRRq/GBNz2dgiMZX4Z4hcmzQ1HKuc08WEhez16rZvop+w
BdAzXtPeRn4UtaD3NcHWiwj3tza9VylrAEOsNH2iCIm3Y/EV68YZa86wjsJTh5KWUPLKdiDU5/Tv
TsGHEOq+TVkm9nQqrKehOWtL9ZT7EFF1kUsQFQjn8FaUaz950aPsKU9po4TmST/8ykHZji7X4yCf
Yi4TrKSK/L1Dz98NWDKdGX9g3Ga3zmBBwHK8NR+UC323l6q7M30Mjp4Zw98lO72yY3FlvBZ5dJQy
Ws4SdzDCf1eRvy1/K8vmKzGrlqK5EnbDTcQ8saNGBrpw0mwR0sq117IIjXC5y0XjLBJYqg3lMskY
XpGSUOcmy4sVG0g+KeybbQVHfwruJm4epIBbInC/Gf0rbWVskoHHrR3Mjziv7vJhuhddiEWrrGF2
o2OWAK5jcpPbHorwmn3yzjfj7JAv09MgCV43QNaHvh23rKqMgzF0ZCrhUsHWxXkIIuOKnORzw6qJ
5/gljxZ4D3MNOLnFq1a7b1YukqsyQaBsOvJ7VUdbiTngloINsGX7fkFqlgyn6MDZOG0tA2t4lOxN
H7Am1rH5ahG6ONIi6d54m8X9NowIzdwgPwqTpFyHDuDOBjnYtPILtBoICmP44NqPVZ7dNt20GWT5
2ltMzBby5dztx2B6SjzioWBmeqjkcwG30HTj39nt7pRyvyLKiVcjTsu1g09gHOm/8dvEh/ewPFN5
swOoTP7UL8Hgd+JUo27zk83KdSBtJMOKfxum2Hd3qop1wnWOL8dHjGsOXQgtozaze2DtDXVv9pVc
+ue4ghIVwRFms2y82SyGVp0FJ9WruLUDEj0p+xN/c8fnjVViSOPt0HS3U+mCRGm6L8vEANfWWXfq
jWrr+UiONHTZq0pMt2YI2DuNqnuq5O/8wmUlyTLGaqhg3joA3tY2Rkdn1in4uHuFt06P2qpxbJC6
44nlQLDvfIIoQn47UIiCXr6PY7jvNLS3jyAr5aPzRslts6Jusb3CTYvuPE1EUQzrU+REhp36rnbB
lAk25jEviTC/tBnF0k3r97w6fCRN3pVYZtmv2E24qTyMlRlL0A483a4VmXOOjMxdzS4YCTGJM+F7
anfcR69aQQ5CwLie2dltfIDEq+88B2FBK7PmD5TE/PfKNW7LmHysA7RmMwfFjWka6anPBO/u2jlY
ET9fr3Hw2gArcE1owLX8KuX8sVjhdyhY3yXTQ0Zwb6VruYc2R5Tpjktc9OcheZqAW5DU+WLsJBFj
BB3RF94PVVWtl0VsgZ58lz7zfGAmIILxG+JDnq6kwZhrZt4BgMR7G9DiMwxFyyUcXARkYHaMvk1C
7Fky++L64kisyvGVTMdrWIB0bjPj2e1wrA50x42N7lvJR3hrApFjqveOy2E5J32wwu30bRBkvUQu
cZqxqEt6J3gUc6jFy0TkDs9nvA47aAXFkl5mb15XYele2Ub0XSXwIwWt3HnGriuO8DGaKQWDrEAP
MHJNjhL3upLxe9/h0yNJywTe2w/0hbDdx8FG0vTUljM1ppP7UEV8CTYv1bQlKhyk+aU3vRKDYXVO
F/aCHdmiVH+KJmfYUwqh1lXA8GxLyorNtF639FifanM4JGF9j5itKzyfldlRmK6vtnAlrrsk25jC
PmdpeUNZDNpRTEODasNzmlkPdtM2J8pPbqOY2T5PxLhJh4XWDfDVZb1JItqVCO0qAknpTTWZv302
7sHr3DvWqadGwHY9/FH9Y69fB9LB9wRh6Kqyhjt8/9dem98HE4WO9gR+gGYW0+WB8sf+NeparQN+
Al6oApzAfe4dzCn9oU2U9Vqep+gH3eMIYzxkOc3rlto/+kyU95NXYh+XFHOm9i3xFagvytrFvvEW
FpA9hHNoXfc850uxdmY88enoHj1aeOkiHkHHFB/dQIVEkXwM9d4HBdp35vvYG29Yw3hBxTSWeclz
GPTODXaLldi5Bep8Y6arwaBLumZfZ1HVFS3Nfi5db6s6rjM9jehT16x5kW/n0NDYD+OW2BXAoymi
g5IQCxgN/tU1NllKP6atjBpsRFN/mEuWfqONHyeKG34sxKhdVoBe132Cm6rJqDWYZsplu1iUcU/I
ZfBi2eqZxEXXUI8fix5LekdfR4DuvM27apemunU+P6iipA+q1R/CJOw31oPh4Udu2TZys8KEkPDw
02xaMF0RjeN9Y1PwnuQJpMKK0Je5VA+k07fsCJ2NLHDq2sn0BAEPK4xkTG676I11+CNkGjJm9/j/
jc3iIUQCFjmkFhbO5LGXSbDyx2ev+3QqMrVtwz3A5mpMmOiuTiB7mNm09nqXn5OPSzWVHetyHfNw
6UNYdQnZPVDmp5D+40Lw37utqoGdjzl7WGV+BaqZQczmIRZF8tpc8cYrdOxxI1NN5DHyOyXJ4ka4
d3MQf9Y4XxBpVpZ1CYr8ZmnyZMuL9MUdimcnlhfPrgkzFDdLyzOGQgRzZuTbLBPnhX4ByiKsOwT5
B2oej5Xkg2z6umN69u9KZTzHCfajtqYko5GYqBqtgufsiuMsoL8begj880s+RNeQcj7xTi1XkkJv
ek44ISmaXa3pmbfZfPFRiFNsvo7oX53xQTXqo43zi2mm9GsqfLBpru+vGE5HP/yW1oBhmrPa+5E2
i7y22rX4ONesMICeG6t0nPlx88oKzOKS4WajlQPmVX1ubXHEqgI1gv+R1WzF/cHdV7auXik3wMjX
QVhdd7Bgy945WhCys+Ld5wFkfi5+FPDOwuWlRkGImLnDUDMU77gBP3UtQFQ8ZWSriVeaVEH4Cyt8
1Jd1q9yzAV1fw1/wg+4jdvBrbGAkwZ3fRuMuCnvVDA6e5/kjzz0+ng1w+ISY80ArAisiWsMTnj59
yU7ZX9Ik9pa6zELeZJ3QwbyGfEcuYHTa1hd88GOJ7lX0v6YkuupQT0LZ4tPSA/d0F+R7fkLU+WGc
olvwT28UZZzPbdeeA9pq4KhV22ZiOlmM5pjo+jjapLdzntwoRdDT8aC5qw0W7JVvO0csS5xzkBc5
sV6kCt/sgfJvl//MEb4p4usTG7NZVs+J3lCHnaAVQ1T3tgHB1YmjfS155fosyUB+0X5NV8RKduON
K4hIlL189sNr2Oo0+dhUilTIyVMt79xenUNBRU8dYAxV3vLqmP2vsnADmtjVEtykdGXxPp6NZzuW
2XM8vuWYmTlos9/GpAqJYjnmNHZCVXdR+DiuPF4JK2vI603mB/4akFGGk3mluBOvDa4nk3LOVV+D
DYq7u4FZxqEBJfRJscim1BAvIAZBqQ16s3P0JHVZuKY5TLrmPmu737LIIQqH1ftgJPJYOG7H0Ndu
26F6wSuwCUqGEbJp7PBHfVbOA9v+GHJsIp57boiAu85JzbXImehECbPgflJyv1CWZcbdtx/PvzJj
fQ6G42GcjItnBWqjqCss4S/vXJ/uO4MhPbDAidnL3lZquS6ndt5SJrxy9Rcz1r9q5pWZDQXEPAsz
Ig0AyJl8P4Cnnubazo+i4OSdS/8w28GlMN17synOSBWbwWqP08Ie00ufOi/jVYhLIvcPY+fcm5V6
jXPFNAfGi9vhvVUhUAUQ/YVLF2/2q3Qh3zJiPBdK/95RfbC6ZVenb1MH76pD+4Mq0r6OFmAXu8MS
KT9t4d+ounl17eosqvCmYUjw4msjdA/SprNp+Dbr+i3B8h/3+XMSwuxvkpbUdKuzY5j45nKz6LDD
QNkKtjlrusK+H/QtrYHzV2vySYknmpDBVXAXzH4Lu+DP3/92bBGdut0vfvxr2oSrUp8W4NF4rRa8
57U8WyzUCKd4hyU2L3rdGHO+T/ixlSp+nVB+edGvWmp4hhqVbNsvqJc0bLnvEw7Iyup2rih/4yr7
bLPmdR6Di92Cu1Fya3YOOAyX39Kn55ex93UcMurZKeWmT42ksVfkB41zqOCdMx3/Trlz7+fdK8uD
V0RmkfksYDDjhNF8j8+H6gCb6rQ0ZC9fJQSiY+CEabms5pyCUWeiRQG7jzfYT7mT1StPEDMP+s/F
m66pneYZ9eVZ5Xs/9nj+2uaVnPZ92qX7skder21TT+6vf34fy+heheQ3tEYLh6Pixark59iUt5wB
eMLTXy8yLsS10CYTahacDVr9K5M3392FBf2YfoZzSGG1595jYtqQJtjGFvv2adzkQfoZJ+IPsecm
xqhr+eWx7/nxJTQ2ZK78zPt8owIqfigD4kkV4I4U0hs5gee+NKgOyXaiKbYZY/imnLgiT6TWycvY
W/ylLyAAbZQT3TKdOtQkEPDdKS6DyazuFoBd0KNz0kSQg1lKsTgqDC2PDy9G0UCmwWc0GgMGcUdb
VqXwgK5ziHI6GX38MZqjQ0NJTNphEGJVNgYyuyD9LnhxqcK8p7412rbsVHyi0e9pkt7aWC+GmdF8
EKhkfCuvMh81Eq/4HRYL8i3ElzezaK+NLrll9PvCuwzuAZmtD1x0Czl/j5HZrGvJ1m5GI3pJ/C67
pTmeVUJMjmYXuSF61JSNVK2UM5GDYdvQYyGaYThQE6rYK5iPhS/nrTGKF9ICHMFgJLcEMih0NHZU
VfGA9eNLY7RvRgEnSSwIK9hCV+5YyMfYQP8brOm6tI51m27Hxe22HGvQvD3x3aK1oBgU90Gk9ov2
YkxNuKwHYedrd2EWGkL6hYqa+7eFyUKr5NmxN9OXQaQnbnTD3rXTZUOPPSJDoTGU4IXuAtb1iQ8w
vSOzcYoa96bze5bkZT+sS9XoPhRFDGCkkTNorZ6LefTBkTNAqy+hYkUwtmkEfxgr+DHS8eV2qKub
NrOWB2wGdw299tJ2svs8GB8ZjflGzM/z0NePtedjuenfUnL353hMn70GQhQLh6nkMtRMj3HF2e+p
6NF0MRdY9geW3+iUI9ITkKE9kobByCrP/etgmYcKUBDXd+4FQRcj+uJIucIKnRPxIRTbDXm2NguY
O1igiq1U84+KCAjZGZaf1oBC2rxb4ax3jvwfZYZvYrCi77JJ29OY8Z0KFzpt8gbgQWqWxdkqovxv
f+FbDP4o5WaNJW3Xy5huUe6uNsgrUYbFzkkTXWcZEq5nkksJbe5LRetwowu5PK1cNPulbh9Hu5Yr
GjKZhYbyBYWC0AG71pKYY2pyXAc2GD01rmK/3GYzO5yhUpdCRp9jnbCZ44VNyjngBjwwEoPycFhm
rIOMoGjbaVdcDCEXGgfHd89G0LJ3Uklx1atuZalS0a/JXNi2ya0Xl3A4NT6kUI+nECv7RpLI2vLh
QRjPDyRVbshgvMQ+bYjgJD9B7lpl/ykQsyI4veecSN6Mo4KqRXVljE+xTXNTnowf02Lu7IrYNV+N
6AGeeQqMGn+IZQzGtVMlCKPtp6xIJZAeoO6FV6qvyPJyPyRQTT9g3pcfFN/uepOXqDVj+ZmAE690
IJDAH19fNyLsOPNhzJxjUJq/1hrR9CYO8lNbA9vlO4XFMM3eYoe7HoyVH5Fje6kAxqapiXnCcbU7
dXmYeTDWxlSfgLKeUB8uua/iY+qQfIG0lM6YBdEh71wIqSfq6U9C/izCOJkZuZK+tjYxzHirqV9o
iPqg+VTuxnrYzaOOEcZUPIwOnvqSS5M5cpklKPfgm+LKymzgR+0UrCqi5sd2YaFXz0+5kf7MJUcR
3bJt0lmHZol7tmXsuWADJoZ5dFupJdhQm/PoCK0qHhegZqwDaGxaeUA1VgsBnY2GVpLUhzmVVEhf
zjnnw7syrMU/+bRGSl8HLlln+lZtrsW8h6Fq0HEXflNd9jaRF8HubsJ4IJsRCdJCMIW2TvbO4qNZ
S3BvQGSvVaBwc/n5xgjFBdxssI3T/ujN3qeHoXdT+PMTN6Ny3/rNpU1UAwsugGwSBEfliHc0zpfJ
SjEGC4wpXU17FCnCm4DH3qk1HhV7hXBYK7H+V8gP5abs3D/u924bpO0ztauAaXzyTIS6MlDgUWy9
yIHtiNf4rJOMRwgaV34lP+p/Ze88litXzi77Kn9o3LgBkwAyB5oc70geejNB0FTBI+Hd0/eCTLSk
P1rdGnfPFFdFFusQyPzM3muzUGQIg6vYi3Hmdx533tHnres4RlNjOMZLrFXT5JDupvkGMuB9pOVV
5SUeNyYZvuWjEmkHpPqkCaw8ATAM5yKDy74vvypws1P81iJN4XadakDFlMkhLhizj7N9Dxs8N/ja
1I+3dJEcpYreN7BQfQUy3sLyY8lNAgvxMCNBaLOFV3bQ08pMFJZJH6muMTbAOVjmpKBnWccC9aE/
5jtKzIbN5NxnA+Vz4oUhT+RrjmlMu0FK7lZ2GNy229Jv5euplBRfyKSQuB4jdJ/Abwny7LIPOjDN
gNZ+D10nB52HlaDhdfbqyTrMA2OBJpHOEd/KuaSYObS9viHuhA9TACGSPsBRKmweJEjOKSx6ibKY
wrCPmeTnl75xCblF8EzHBaUhz6e1zpGq0sBEIwN6rC8c7Zrv5Pt8BqHLsU1ELfak4kfV3FZQqBCD
C7ZKHAotguk4mRk3teN3HmTjQbGgwKEFsLoRr76SAy1LR07cstCtGeeiYKr0ehHW5C2ZoYNXMxF3
i+/EmVEFLEbXAfKZKNEwsghGG4NyGQh2cZP64KUXyZpykf3Wphlu+gFPpgGArlPxKwPDFYE797Nt
6E9Z7dmY3atQBPde5gBrzuYbL5UXeEBrbS75Gi4ZOsiZfrOintfuom+P/DknI2uZAQC0gbX9GXam
hmHDmFjhtZsa6KNgQOezGyL2tHH3WiQ+o1XlncHezPIOWfvsWlzFCLOmWnEdm/4JdC/2KdYrs0q7
44BYyo0GpNa8fNT4KHb9/GsEQrQN0nBYu4nZPMg+ph0M1GNWJs85up79ZJ6QRzabyUpqBvdpz7Vq
ywtwAobA6PBHt34yHP9secg655mlSwI09KCnec1zI5HXN2QNhxP9mb4vqwg1foGUJ2ztD4SEuIYf
JOraHcWCu+tZ/dQ9oYadY27GkY4gysVVTvLZYQhKODkVo0PXVPqqPs9lvnJaykkrdMdjHKf7fpp+
WWIAVgiYwqMFN4xmvKhiOueF5W2rftqKGslq37vNNjdgGVpZdUIvfauaEkljXzw5lXfjOHKmecIh
FKohXTOvOwKyI4XOQG7AFb94V6tT2DoPXVSNEMzddIe4tV27/rkS3MsWOGyvcJgDiJxXYQTtxdl+
EP3wZXZYZu1Sa3xvHmBEhjdZgxgsxzCxBdk8X2ZCh+c0d3YUlOApoDzQPDqH+TkrmE26YnwMyOXe
j+lXBKXorvfq2zr9Jp3u2jZTfym9FiaqmE9OAIXLlgZuXjGeEMCTGen6OADh8SUQjOj23gcNhgL/
1USmbCmRvnq/2W667JijO+GOwd5rGf2o2no20LJg67+x6EQP1mAam9aU96FR4kaNa/iKPiZP03rp
B3Mtp3TELtf/6uImB6XEjNCELge+NHIDoOuOGrZ9/VGkpN42qM9mj0c4ziKcr5amxBCAFeLSJrQS
sakguLNrNA7n6amRpkdVPnqAkKioA24KutmLTTN8GJiwlFqySg9dfQCA8BSEkXmZUPFP2U/UmvMh
Khf7HHHzIqwARVvFbsBh4Hg6vm2n8FZgYRMFWSjoFj8MvRDaGHi6haEOnh0+zQq8ZQVTeBO5m5LC
YVtRNtvjZiC2axcOxZ2MOmJ8/cbcu/GeKDl5KnmqsiaszhORMi06dsAlBM0zgEfXpPyTox8YUiH3
26e+kTyAF/9QKdJ5iSd2PabmpujzeWM6FmlcVXJJupOPBWjnjL+z1NQbu3tEK70VFY/zSErNOjWd
8J6ELxDrd/grp31dRxcTtvvKUka5QZwQ4OB+KGUx3VLtsuEKID8OVbAzK7o5nBIHvRhwx9o7CEKh
CKsVGwd5mNc5zBlqP9l6Xd5fpGmN6xHlmyZY6cbHIgyzhLn5bsqNfGsbfgpikjU07SMpwhj2+i84
Qjn8j1aDX5tuvL409/FOM1spxRSf4qw987zx60Get/NPvmGC0ZxspqH90P9/+c2v/xv5jcWS5d/6
0xiEk7T3Xw9UQmHxT8Cov33pX0U4lv2H7/rM/wUKEstHNvN3EY76w1I+IhxpSYFNja/6XyIcF58a
Di3fVK4Svr1gq/7mUxPOH74D5gmPmu3+lSb1n4hwpFpiWXQ2LX7bnz//CfUNQiAwHq7LdyPvzv+X
2JZG6d6gvRAr9Om7TFrfcmBcnrsZZxNkNrNn6kfnwCU0BCtNZb2qfORtMeihjYZatMzIGSAIZM+T
QZ0oo+Td62fzTNYmr4s8iIzWDKtSmg5vsxdfjQIdDnFQh7C3L01Q3SVTXhP52//OrAxLFWtZUW75
SZ9gw3Di5h8ObII61JRzrr9nkGatRrN+sb3pPWIYE7NssA0rAXA8/pomlmB0jucaOMU6bS8sz/W+
k022xoaGmYRVSdIYd2nfQ13l81gZkUpXRHzV2v1QrfnplQDbCPZe61S8hPZwGDrKOgig5zTofwX1
2Y6kWimI1dhUo3NtoywoLRxaLjYvinL0dX5qr8dS7Gotnpv+KZ7jI/OEAyfTh6kMSrlaHKqG4VhR
STS/4blE1cxR37wUE6N2K3LLVZyV16YVjx3AwEBW9KOJ/TiM6qu0oRvo3iSkvjTWaehem7K92A4S
vyqDaymSA/75Y6j7mfOVbo0y85vBzHMzSZvpOZojCRkP+1FN041dr0qHhwjgkjKTRUtSP9LRryoG
1zyad63S3CSkpZVMOVgp3DIB2hr7KDbIlwpSDYbWYTpVXyxJGQooFk0xQC6/1gsgyFo5Dez2gHI9
VWhj49spS08x/BjM/6l5mGA941CIfgZOuAU6VKQukV7MCwkPIjVIDWy/VeBtUze8t1PU+EglN5og
RRic8c5lfmf04XP9gJ9l3db40tOUvVLALIZEuzS8F3VEBiMuKlpHzaF5tELr0MTJ0+jJZEtryWDJ
fSuRGq1T/iwKFO9IfweiCD1sm64jV715yN+rAMqEBbBCQihHYbu1E/FaW9EducK/x9KNt62q1qHJ
ZqsPGIZPknUlLIXnxDvUIUgDFmqgfsSvavLI4IWXOFIoh/F4Lxp1UI7GbGHcMuOGN2mdTBuhKhvy
uCg+dGmaALOX9Ja6PSBTBcgK5WxCWbIuPM2cgADf3G+Bg0vvUpnUSAimAB7hBcgnFCdNjBR6dF45
b7oN9K/V8Jkl9VG08R3ydnWKGSCs+HEo8JKqXBkVORUBFiJVde+TOzwTgMPo28lLRE4sOIlRS3Gp
gRBvX1vEt1u2a1BTu/bWavGSFxFxbaow4wMZJTogpZhDEcSsY+5LE4q/w1dENi/QSC76ZjS756Zu
SSmr010as701TP9CVkfNgAYhhuwkvzjT3sZDx64rglcp7wPlw1lLYErSsT+lI/WxQ0Abix17O1ng
GPKQhSxPKEYOMHTzkB0RPN6WFenRjl2iwGXUFISHdvZsZNcs3wW3/zrQ3iErrPhg1zwNfB50nCz8
5qZg69Hipsun8CFMgN1qviVMcxDOZKmL1gNmE0x8/iUoUSsyM4QnAS9LsuvbR2nFLpobw12rMj16
jlzyDmb0SkOEyrd8WFgOm3Z2qQHMC+JalBqgNmErrW2lP3O2X35P81ulfIdKZ2h3oZywX44Bt1Nz
iY55asAHJHv2RqPNYmX5u10FqUu3mOkjDT8qcajyBYp9zViE/+yuy7g9dvveELcIWXr2lPYXH1Pq
+be8BWBUWNism73qIvYVkuVyxoO9UPhd7xN0sImBk4k51Ltr5Wu030wJQIXln5E5bm2bTweiDev4
gAejtu+VNhhtbMfGQoy0/NFhGh8Ms2BEyv/MfjPefzXa9FuROrBCx/i7zN5DXrRVzoCb5xtuikIQ
vw5F/jHbV4Tkn2BHiUfmUU2n8HkRUvQGWPKMPy6H5LtqpwdHF7dpm11jeoLId+7CgO2HHwQoKbvX
ZNCXqCpuY6yH3Cffcxn/LmYSYtpTrpca07PeergBvmYT6Ef2ZlkjBDr5sWa2vXWFvMOV4d08z9Pa
G1S2biAse8WPU2vkS4qcKT/9Liee2eEAjYEHPfT2oxGxkhsxSC5xWcAd0EOU31nN1B9e1iHtq0dn
fsib6ijGW0cPOS7E/gFvCriMm9zDSl5GybfMnIM4wiRHEFiM6Q6VwDRbX2wDoW4MhJeqsXwjz+TJ
NJbuwgIBobwmWmV1o7ZhANwMA8BAJsuG8zdsDAZVE8rREC512jZwd/yrTZJZORrpKcq9pauDZbPE
JlmCRelAACVWyR4jxJJlcE9e5DNGlXjjxbBSNNHah0mq21hcrbCZ9yI8TI5PGiTrWlMNm3iM0WQ0
N0rMzJmj8NYZmPIGMtOoE6M9sTl6IVZ9VxEu3VKiC3HELbMaONLijKWvcoB5pKW9M+3+LzkfpFQy
Ilsnmk1umKNdctueqZefscQQObDGAex2fp4UjrJmfrXr6NdUd946DlzoehZaohSkVGUcHaJVnCh8
HNiCbrmXGE+F8R3c3Yvjeb9aGxEDOdqg+Tq8TEOYvYmaO8LNo/5sdDuEYV6Lka9tAFtwRaX4eFc9
RrJNYorDUDyX7a8cwyF5v8q66dtn1n/FTngFI61xtHfMb07FxG1ktUyVemI89hYvg1tln0Wl8m30
WmfzOpn4P21p8V21dzeRXoB4UNwQ8rZDUIpqpBphSM3JHXMsxFEBCkKuibsCZHs2JO8O+9Ij4Tif
iKZ3Q1QydNd0fE0yXTKB30pS1nmVqm6Y+ZNCRrlU6p/QkPMeu/wltH+q0mkOyQTOqaodeRsG9n3w
bXqMfNlPCdQq1d0YNs3GLZOv0Ep5eLjIMZkO5GvgVFL5wfLBa5duVd/U1oO1nAVHzyJpJ68oS4jq
QTLXZvss0/OjpQJMB+JQVlofC6cG8oFPl0mFcE8cBxe1gM2iPHpz4AjjtP6IHdlsByM5W8yFlEkr
VTT+3p6Y7zGbtGCd6/yAzwnwO2clmIitZREvpAltGDWJBza1UtBnP2kbtWvypgNTRtcpPDnDTwLv
nLuFQkSSU8uertxChPhdfgjIryuRX3SoqNsyoOIA1XNOmSS3T7VXEDwB1qTGoYW89FIMsbEZqYTq
ybsbqnFY1fEQoNUhw22q+lPYJW++4Uxra6B0GtwK+nj7wpZhXg8IAgk4WC3ePIthdeHeawQQ1KXT
RqZ0+kkt9m3JAooN7MJPZGAKAw/EUf80zITA+2C3vVncmhU1k2RcY0MQRHCHBgojr4lmF10wltlB
7gHfvkWF3NZTfLai8NWs8n7Fe+WuYBf5LxKXTEq0V6BZ9aR1jisrM140/MntXO6ruskuUTfcyC4I
btD9c1x48moZ46av5t9MXSB4J555ak33MRHGJ3i7mHvKf4q1+xSkbPLTILqTzsQ2qiUNu7UTe29g
7fSCF4N7ESEINjDzs3Pzd7yL2N6fw37scPFHTGvLQ5yEe1CUT03yMljGS+D5rO+CFy0M7IlxPpKb
RyM9JOA8GS1LOvs7gzesquy7KnFu0pp/ID8ExzKkOnf8bVV4Bdv5ty34MlkOu1CS+yMb8zOz0BoZ
GqB3FFIAduG9Nbo7ZAjwc5ZBYiWanW5Me21n9bCaNBJcFrYBd4BkOByfdKSrTbtFL/kDKdFYT8lo
I3srXrOse2VRcp/1wXQMMaSD8+VXCeeOheO5YFB2EV16l0UgBEAQsu0ahovQPrGGQ9SfsG83cZyd
ky8FNfM88JiKzWByWfQjGXxGND9UbvELjXW3/dUM/hkCO+dIsCuW2LOsBbKJImIVDdbjPDAc7CO/
3jolBj7cTUjD6fE2fQbhNCxvTCRKaP9Y8JYMv0zsEps2F4fWJcbPS9RzYbmv41wwAHarT8pAOH3c
XDluDA5+bPmYELMquI8anhxLQbRKkhvsl7yf7fRp1ikwfBJleLMXZaTYoXtyd1Hov5V6BjwecHf4
3Kp27e7YTCUHtxsesxn0lc98iZ+0aR5xMcILumawgE8xF1IUQl276e0n3oL+ag3GXlgJ0pjUQ2Di
TvPeSRTpsFghUfKs0AlrytRUMKB3F9c/ArvUqg9LQ5w4C3dXxdiq6rRdJ+WbFUa/G7YlW5ZAMJbC
G9+M8Uw7bFvE3D0Sa0gw1hjboJlIFPYpRGawgiGoWbuwAV0NN2aHsjvFrwVr6ZqVOApC4Hi9BEbb
6gPh5zVYXmfv+AaLpbeiwQMiS5SuRYvCQwi4D4hmkWmum6HCZxt82i2JK71i8YpgLfH8YzohFwHu
SklgldP5L3ltNXWffPYimgBo+kAH5ukIAEBtWVPNCDuAD+aYwBiHTneVTdabFxqHRAW3lcPkKpsG
Zs89Z2U97rN+bphD8szyC0vvSvYAizn3JypowcFnOXTFV3eEDhGX/k9Rtc956/yUXnGyNcB4K8pf
POKgQ2RILrc1xHpkxkDWTha8lR1Hw0YZLAboYxfVjcFjgQO0W5aEmMHxDOeLws+cH7JAbBt7bA/L
sY4k8rMwvWftMcIF8XusOnlDjoA+NBURMlKgggK/CbxY4f9lLbZkUozXpiNRqiGmaUWZgshWTOtE
uOLMR4p9aNdYBAYEPdg4qn4XgwzZnyrr302IixOjwbVu2s9xBEzQX1yPSXXEp8I4+AIbki0YYYyr
KCkJADLcbWY/RczNiaBJrV1p43k286fWpvFmVRlcak/usP+WI9lRzsTqhc22GZ6rKNunM3IE2NjN
jlWaSbs0kv+SIz5B9YpYgFfdeB1iNi8z2i8rv+FKQaJjcXvVyEmiqqeFi17gNLs3vSeZt1SoRTFW
fBakHWd1/1hP+YfRsHmqhF9zcBI34EfgYTq6Tm7W30bbnmxhvVZYEVdegePA87pD7PkL3ECDVayr
g+91jwCuGRYVyVM1TLAnDG9DNtqTJo2BYUl5qUZL0wSx1FD5HsgmKHNr1YSZBKoAkxHPDbXStBvt
6aBdlmIyVSev2hfDBvWlv06z6CudzlShEMUQG/BLzEBwsNb36vqObLAtSJNdB6nvkd0OHTNbIpGC
jJlQjfboB9gV5me7KC84oJu1ja8swa5UpVxKKkcCONyi1eiY0gz7hg37WnnBkxsMUCe6adcK+UF2
62mulyT0mBALWCpotTjvtwYxsqtkcp+jMjtO0+8mo6adTcS0Tl+YG/RkZJnVe71QC5L5gTfuW81I
LDKVW+dxIiBkARQopI+DhFPkyO4tNawfPy6vbq2aE1qoi+qWZaRj1ZskPzcqwnA9DQev8LM7FoD4
YDzcCMiMv+peIeAB2+AVNRX4LN+tgoCk0DnEMZtuUKTIuvz6OFfm/cKWmzOemibah0Abh1Th0Ijg
kw85H8A8imsFmYrB/EzsncCFE6X9O6cvUjJ06vyaMQ3X1qFcumvmcxTUe8wwqJkKFH+UhPWaCAp3
17aRAcJGxvvaaC9MlcgHXswFjwE+Ay8Ifzz2LWsh0YMvrr/FkgDZk/jKxabgI4psQw77GgeDM1a3
qV8wZW8AlRQ20b00nCk0GfZvfoyoHH7umoHCF9pS0oGW371uP1Mnqbb2QqcwfAfBYv3e5DUD0a6h
vPDuCzLI1qYw6NesPaLzZ0O047Nyou86JlQnT2mFg2VBGBFySKHL5EiHu75YvEkArErpItJiGNnF
6cZIUUW7fT+v4Y/qd9WzS2V7nq7Bov8uDZjWo2M98QD7BIcLWF+xATml/lJL0TLZAJZzZjr4ScwV
zf+PHbGLJGeXM6+P0D5IpLEsNCLCZP6i9Mtc6jscxxtXV+RBdzw/pQJR4nLBGE1n39Qzki/uelcf
87Lr8P6RCRvZ57kp3WMh8+0sGFQUGXysEYKuXKRZAZJzVy9+sPpWN+/89PTE2nhRE6KIeRY/JTEJ
6/7Fsxq8AyFqDTyRqLwS9NoYqTgD7VtXeORdxsW3XTLN0l5rrKsIGmejyqMTqLPrImwcKTkTM6Lz
atwT3oHrDFjIU4QdevMiEamQevmkHJYj4pQCvFHXvg5msDIrEmpSjv4aCuNozR+lX1NtRRRhbgGx
FeJNJSkNjAMOZmRMtDSrcdbOXqQBLhgmNvZraDTxYrl7KHommMpj/ay9+K6BjeUU5YwWOUZF20tv
N5OGChXfX8FUvlMBWWx5Mm0UtV2PfcrvxDvY+Ge7XgLaEQiW2LWTq07RWKd2afFVwGHa0Jb7Vg70
TtIhJTUWX16IREVjrwHY+8NS+479MCBCsA0I7yNjW3tsnwXEOBQc9CBhTCJDj1RcB+kBOzD8ykfn
6imUFSJB8NtoaOhZl0J4nf19IsEoOAi507lcG7S1HbrrrgbUOgpmkSNwmMiX86YSHY5XsrswJhYe
QW090JKNnp23rotP9KQt07ZkV+muXzOYxoID86g2NDO82XmKuOWd5RjHYFtvTV/uDDl+NRiRtnYA
8NekVa2JZ98CznU3BaAn5jgTOHMHITyQpZ2beMz+TMK1yaoy8/ybn4WATBdVbOIUmnUkRb/ivSUJ
HcaaEX6Y/j3EKdxeaYa5UrM/nmeLnJzoBw2RJgGh11evOKYYZ0lKy0c0Z/YAj7393Yu8wXdf8oY4
vzRyRTqp5Edx8ZPQRs8EuHWv/OIWct6Pi4L8lOLoDVKm7CjIuV1A8REHUq6iqa4vATcbGCUGV2n6
EAjbOlbzpc4XPs8chNSqyaPoXvBbslKx9Qj7CdqVx+8h0kDy84x7fxjASPseJ5QSywyrGpnOl2LY
KpRKWytXb262zPtsg+u83ifeDuynuRLxpwHShsNR3QjHkth0y5/GEK9twdQXLFFxqCdKlrYKfklZ
HYaqcdET+E952F5kHcybHE7OFKGBjr2MWFREb7EGfTdP2XcE+jdwkh+Rmg2cHQbdf/mhEwKOCkFS
shmqck0K9DLyw3tUGqw4WiOg25meaXbihUZ6g6pwOJniJhdyAqKa4L9J7WtnrWXVAGVHfrKp3P7X
hG145dd8HIkqXuykQmJu2L+T3n0gW+0jGJdphXwSBcFTA64h2sZ77bAxLhq9XJ4tA8iMlvi5KLX3
3FdLrnzefpmesYah/tSN43kwuxcwN8wFYR+t06GmL4NmT4Y165VI0TUnpNdf2hgXCobX2FHRTWuK
32bmse8Jwi/E3TMKfsUBmk3UePWKHMqSzS3+JaDiHFzt3pxqbga8fq5l7hsXWX4pubzkIG9zmR1g
ED9Dlho3qUG2moeuRYw48OzJP5DzuZsSLJIYyOQRzNE1kYyAI0O9yIT+gxTlh0JnSwy4LjdGZZUQ
3XiQQrblt4NT2gdS4G8qitlO0K+jLUE5a9tIwxgl2sRHTcsjVjbioTGuODSWhRZ2+MZEg1CNrbV3
UEUmTX42Wm7DyK/M3UAaEgDfNWHuzdEuhL8xvcdQ1XB2Yg/zio38Mu8buVbJpcXijYGL48GNS30C
UbSal9C1tKvQzpls8fIXBxe1V8trN2AzCwvOsEWkGJsxGSdQmNNAvzdmbJwoIxKKc1uyAZHluRf2
oY/9L2hVydr3VfyQPGmBNnVqmnqzPO1GMhP2qfzkLkna17IBVT231tZYFM9eXx2nMH3ARXVEvnqX
CASqUW7d2Q7X0GQRi7G4D7JwX5nx3vF46EeFddZ27V+u9Hd+PX3Chzu6LTrGIa+uY0dvBWVwW07p
k1/zynoBaMk4pL1v6KSnATNpaJmfpjCpYxS+CgptVGXflTiQDITnvaFwonFdpxCKQLx8N/ScnGx4
9FxVkP9YnAkPnvaB9BFsVl8KOM8GKcN+sgOkcySchqya14HRfpVgw+FwwT6wezTBVQsilF8mqnTn
2/xaVht9Md0zbxuIAzG99Q05hXVBo9WTMhdWJRF3hrjPVz9YRL4iJ/qsAxIPgS7GEA/Qxw+4WOyS
ONMZMQjCUmBzQUfe3ewzmqLuad2EDVZXoSRR9EEF6n64K19Yq5p1ZqUPIW0iwdXDF4zKchchkdj2
QfjWNPznqMdTV1QiXGPIuRtiaiXCitkWj+QiTy5rN/dSYuM56wQ/aiUYgvpjhZybGyuZb+DEEONC
NZaHr/0WKRPccUMn26ZtGRYbonrIx5yvxd8j65hxiJM+DaL59FgIDRkSKBuwFk0yBrzSHDY/kLkB
HwOBv8D5wlNcWQcXeNbKHWf/2hG1i2NEYM5iDWsZoJKFsQHxMx5Y698M3j2qcfacIb+1hBEWgEnm
EeTSF4icA50+V9J+N3uyMMfE/Sh78n7TlIigapYbGK7Rpkc/z9KF8xcRG3u+pVgF2lUsYJtN77Ej
82equ5JzY1XUrAtnmMl9wFuDzI/8OlaFCfUBo5qlonDaacsv19+UQwEgZwCCxWybVeiSGIrUt8n8
u8k7+ljaXHwCZYzhPyLIY5sZYp2pjqRElPpsIZZE5+vc4+wJpXUuk8S6t2bf2ZZkIJ+M/ql2rxCc
uh2aOKaeAcl9f4Gc/Ee85Jv/F9PLLOz4iEf+90CYyyeS03+kwfztK/4mRBF/4CdCiCKlieZECPfv
QhTL+kMIiRLF9pTFEWT+Aw3G/gPWHheY6du253o2X/R3IYqJsEWh5zZN1+IrXec/osH8NxmKZ4H5
QlfBNcjs3eMvKr8/H+IibP78J+t/pChWSq5Vc2lFMAEoI9j0tXfF5sYmQzGSI6GZ/gx6QiCRGlhR
91LEAztPwdf8w6d2/av25b8w/l11DIf+z3/6b1wagDS2RLXj8CGZsKX/5Wdht4ZAbGLNOeAqpJyd
2Nb5sJP7ZQYmIqbh7JcqwYiwk+WFIKGtEwBRkM5JMTPf41IiC7S9tLV60hMs5JpwSMxX2fqV4UZF
3Sc520HcZyhAV41bXLtipKcal+n2WMNITW6W/0r/YzLX59/X5o9WwA9gMj1a4eIlErYJd0R2XKEM
fpjLzvnffwQonf5ZFMQC14L1Y/PIIJIz/yVHjqmewksdW4uX0NuX9owsn1VzNLKKGOHNbLgxyv/D
37lAh/7lL3X4uPkbfWV6iybqnx8Bx/Qt4XNLL1CRdNeQZ/Lo+8FrUqcfPQ3IiQDrD7zGmFwD+6Zz
3O5iZO5bFFd3zAwiluHNcPvvPwbLtZbf9T/JoyAleeijfE9aAMLV8tz+w3Ppi7aMdTXDUYMtYQ4Y
3pSsCFIoOWNDjcdpeMEofApgYW6GGRtyUM9fXeOe0yWCowOZUYMw3uTTR9qE/hmiLRPI1otXep6a
fevT37Hg3psZLo9gm/VMK6yYxXGJx4JQuofB7ctdm7q3c9vv8Qp6bHIW/32oDiIcPmGBq33ctxKZ
T/qBdCXDoFtcvUChSnKyd8y83oALS2FbBjDkjfOnF/LDSb33LS4UzopDNen3wmGbOeJJmHbKGn91
Jq13Xy5hRQnsgTRWDlEf2GzzvPvCPfCoVczAFln/EA67IKa31RwuTIqCgz1Yd0v3wcsybQzi5YP5
IFokGSHJyHGEuUniPhwsOrr6saye8tl/IphjKYjc59IWsDemB7gQww7pObty44Zr7CONq4NEG0PQ
+aNszWpnJpABq/q2sa15Exqs3SR2epSt9ECLtRjL3tEJ5acPD+fgt3RJXpmDWZvXQach0Sav2JMZ
2kZYbuz61u3Vaabo6GmSLE+gb/M2Zd89pjmF2MyaXMXFezp5D05P4pfpPkxZ9zXU2dNQ1vsO1B+W
y+To01Cz1GNRVlQfhkJRhHD9q4dKWNhdQSIgFu6F5ZNPo77ULeWUDx1FV/TApkH88mQfosL/Lofh
mw/A2rtM9nNdrmXtrxuXfRUj5AIBDQA+2h+yuF6m2I5XkY0sA2GBmfKNDLe/Nxv9bbr9h8jrzcSZ
i8zYfuhsdgOpYbyadVTsJUs7hrBABzGMJTbGVgUOE84LcT1vZI81eOmZtFoBwOIy3LMbwv5Hqc6E
CBznzMilpaEza4z0DnEqQUqn1vOj1uYjLznaM4LDfRjnOxmKB5mBpmH6zl4npDDvdPEV5uPz1NHs
NUnEszLn2zZLDmkRtXgya5xSGb6SHDKmPyFrcj/ClBMn5u3CQWExLySRkJhHGBs0fyD3puSknGmD
+iTZW6SQrXnJ7uXkeysh4yecQkyCpzMToZfafk9M/H8hTcd+SuU9pFtnaAFGtPKaRR2/7oxIu4GW
bm1G8aFkvXrrJsMKdRdSjZrO12oYCrsF0EH/0pP0W6Xsfj0TCrZuxC/8mC7zYbAbOzU07bEeJDB2
ZmH+InzzfZlv8MYV/HvxH+FNOHU+m/qOCcLKcWESl9kCGo62KYAMwnyqpV/oWL4NBpjIoH4ONWaT
IpWE5ozsB3kiVqTzbM0geIrH8gWwJaDmDqYLq2CcnwbeWx9QufbYgA74EFFMqxfU3JibsJ3KSt+H
+Uue9bcx+TS+zoA1lmF734/TfEyq4FiGNWmg+Kdi8t0Zyyt+woDh8fjRNL54Mop7RGFki9Q8BtSZ
zOw87zVrfS4wjYiNCLlwgHJVpiRtlO79FAXzjV+OABzVBjzdbTar6mUM0V/44TYu4ouNhgBoFEjq
pV7O0RP5fvVUNOe4D6JrKg26EA+dtcUgpCoWt3DafS1MXBqJV0uGTMrDxIbA+zvLWRH4pLmXVvWq
C6Ca2cw7UHu3rCWW5wdeVhMt5wcA4MYiK1PSgi5PmtNhDgmdZCMr6JapCaZmRt2Y2kICrFw6u8i+
z3L6Ah8//7rE0oyzlXx4TDm04LH1isP4pBVdTdKGtNYJEyoKeaQxqieejVGbW6YsGlQboyZE8s/V
L/cmy5s08K6i9l4a7SLEzMsvsT4Kpk4iLsEYG/ldYO99aY97STvJJNzhh9Un08WWVVvwbOfwEhnh
ZaiDmww0Mx4OS7b2lqnFQ6XLF0ur57hvbmtgcds0ZzEviYXsBJv6evBei2TYMBpksxoTAZ2Ms4VW
s9gFDjLBoR3e7NAjaFOORKL35Nip/8nemSzZiaVb+l1qXKTBBjYwqMnpe3e5u7zRBJO8oW82sOme
vj6Uca0i8mbeazm+NQgzmULS8XMObP5mrW9FySkmSp7FlteSP51c8arl7X1sYK1QgyyWW4yoFVyb
WTPBbMNUNnTw0PmK7hpPyrWNt0QamuhLRJUoEX2PAaBUaPXwxUJ8uE8aaigziPIdK02BwSQPaPbk
gDPN7G4+eddr129seMpQhBEGg9g8Ml9Fq5OzAwEht26zpt2xglvSEr9aC5yEnxr7orcZdfo8HnOT
mrMOp3sR9IRtG96uhlZyVCqit1cnFZA0pHN/2Md5dqFvn0EWpbckD1DfGfLeLotbqvzvE5zOtcJ8
swkH0uPZo2z7iYsD2VdFxD1zz3Pl5k+ey35W1fxD33WUqhOJj+yoMf6yN1U4p7DOMZDcx/T3qzCs
1DlXjImzr9qZH8c5IX8xRNNX+/uGmxZ7D23WZHzQGYY3YwY+LKdUbpT0cKV6vBPkXbsRzcFa1xO2
C4Npz2Afs9DdWFlk74eZ8bHNlLPw7PK9C4kLyDzroHTArDh5tpE3p2YK+Ldizi04rcjKsnHgbGNJ
DvfUAGEdgyCE0M5sp0s1CcDM7fdmY35JchY4tkDqnpWkbwY8ChLO/MKFdZcwXNpJf1vArjJH9WJo
7zGyjFMiJbdUBy9i8J6gatg7fxT8gr5T9owXBh/zhW7zc2Qv/beJXz8BuGa1t8g89DS5nWCLnckf
kZGlu7lh95T76q3TIOx9Fqu4jdWXbSDhyFxp7Dl/t5Eg6RSLK6OvTGKcz9jzNpYXbZoeTkMUfv6+
N7x5+B771oc1MOgqYMdviwddinNGQoNuHbFLUBgntj0QDWncBlUCt4XIOkSIc9rUVjudHSa3umKV
64m5Y3XVtCjGrWp+9iFFYGNCrtNZ34XX7jOcKD6p8CjVYO8a8YY0hHHdQF8S7Df2BoD2TpjPy4m+
rm28pS6Ofh+0xCHJ9G0YILIGwXDtK5bgRXofGt60E0NUrwt9FDU0V9VAfZnLYTuRWj6YHsVzWG9E
g6IciCMqgAgMfV57p1q6bDeQYK/s0X0fHDtYRykDMSsANsNqhO+3gYGcN12ECKsmHpHpoGHyqRsR
8ZLGEBErWpgXMfggLbE2rkczkhQHxB7nMj0oWUTYcZ4bOJFOaO2n2iJfAbZQu8mrc57n1tXPmCPG
ulF3zdTsCAtOd5rDbiOhCTv+2JGdQ63aJ806buWu7HAoQLB3dlrnpyzwyd2JfghLXWXK56fhFED4
Mb9Ez+SxEzclDY+1b5psKkTOm0ojOeIjQInrVHdtxtPSmsPdPAmM/tEdG5bbJCL/bDYE30SWOAN1
QLkefxohxY1hM79ql+pjKplITxDMdxilH4l6R0TpZYc5H+UlwNpBMYRsLqvQyyRGdw3J5Vsr4gyG
En3lgGuuR1pxdp0uBr7Hqtqy5BP4knVLSE+cWZ+BAW4IQFq1LCY3/Pz98s67lYF0ZGcuXHXpC5BP
AAO02emrR3LLShlK4DxCqMUtsc9l/8P0meE7LP9pW5oP4EsAoiYeD3n6oA2+mYH8pV0fDd06nuDT
Ey1+PxjxhxbY0aM2epG1i1BSY4UEebxpI8LDrYmysAnSaWXH9c5OHHWsZXsbM7n3XDDeCLRtk8ai
h9yyKkpUTiL1eYIfsOS/OSNkrMHPj7kK8lPZqmStTYrLuWz3AC+/gGDDjmr95Og5w33AlZ8Pz46m
ShZs8BmrcleGmKNboEJ41fEJYEmoyP6qzfV7OxAGk6ErGnL/I1muqmrs3xjCg/VXbLJCQ3zq8dWf
LXsvk/DXbNas+KqVSrHY2qazs/DWIfxmm0ZxucoN2iUURivDQkIImfcQTNZ9P6eY6FwUTJorUjHD
bX5qIhbXhVd+t9uBht9ogVib7xX7aMvXe/QlAsl3T5XmPc4Jvn6D83dqkg9UcaicyXmM5aUICHW0
zI2oom5Dd3QQGlg0D9Gjjl7GghgOBwm9LnnCeI+KejI0sXFknffBpvXjYqfY0Vl+8fHgkTDXhkF1
m8IIYVjKxnUOgjOI0IolQfoziiQ/Q8/MPxjn7diwsrBzZtAZeJ60qD8dm4FIqtk7LKKQqd6PjAlZ
zz5WSbD2DA6gwF0z1n5xSpcEbXReC6UpLIvPLHUppdIvWEBXozHfmqj70u6tcsenWlnHuINHQ9TT
dNIA2CDUhHgbv0Vy/J5loOdNvycxjpwLJW8lRdaAPu5uIp9hNY/yp9FWjwgpHdF9tzqBOrrljuEh
Pur2l0PaC3nCmtULqYpi/OWhGdnUHG6nbsmMrpZYnCZ/tttS7pVn3ZmaqIawQwMJ/z+eb2Y9mTsJ
Jn3jN8QH5axMGtCllaO/sau6II5bzy7iS5mLF5Gad/QWHyokji8eriQ6zvAJuTXCMG/WxVCdzZap
OJoMnIo9ZZUyhh7f8EPVi+4QmJRCcWrMq8SHbVbO0beYpgnya06Gb4Cc+a1OYaSilbil5ohCOhI7
y4DJXaPO20aBDDadn7m0QhZwCVKgbbgWIiXkOazTYcsttpniccI57hMoUDckZInqDec9uVhoK8dC
GPfsne/0vPREWEB1RIJp7Jmn2UXBWCPfalhZp9hKQrCoy4XqMCYbeWzwUDqDgIcBD609HIz7vKXc
UBNUTlUYOHLGccF13Iky4xmd6+vsFidZ9gjUbjNLwAaZ765R1OKEjbF8Bg1MxCawxWmbs9p3qndm
QFCu2vKT4zPbhkthFsVqy+kVnghje6jgIPh1TeuZeF8GsmBU4YgWNHXhaVAae01sfxaQX3gStEfk
2s+zCc2gMOc74oDZ+sRobfA5rRi7XJTR9Ccxp1AUCbhviht7bnNV6Nus4WItfkw3UibBkD87LW52
ycLSMr11bqfdpa9FufbGpSZCqJosAU0TO+VKo5fNU92e5hR8X8c525p3NUzpOIIh6EUZuEQEvl2f
7RZ+UTyIl1lq5JVBfgn68qN10FpGg23BPPi0Aqm3FLkkQ5OFqHjIINH+dDKO8awafyZS/QpNc/HB
VQ9I38arRs4B88UttmP82QIKBcY6FSNgtmg56zz5NGfVoa/ZHIU+RARpfyVolPmSO73usDPCuk78
NZII8KoZ2okh3Q0Y/fXMJxVU29FA382wqD2wRqOeMNI1ty7TMQQVSKNEL2nfNVF1CdDoNU4JIpvn
xyYYr5WPhG8gr8nxhp8szQ5pn8CvLu8wTJB6zT4Qb6FkTsDAtHm2a2J6rLwhdbh7085zaL5mXnwA
xczSBnqnPKeKe4PimZRwSx9A3/KgRXuyIa1mhd2O1IGCp61nfETl65DjmR5a9xeUU+6xYiRr3fd+
mvYirBzh8EGBJomnKtcdeEdEAr7A3mPU8ECydgH+9sdsofSFBBqt9Bw4rBd5wgkbHscw039piumV
jhHIUkVvgjQ8GjjCV4xc2PjB71hbWl5rzXB1allO4hvwmDfaJ8b2zSb8bRkY7Z/sLNNzIk89m7Qx
zMvLaKgdWXvOtxpQpPAmBoWwJJfIIYIFCFohxTtNTwqxKHuweFcjjjslGBiwozt0ad54MMhTv/S9
udOiG3eeP8SnOsXPX+BKKr93JpNezAKsVO14b9Bw7aazF3fhKYypuYLZI1HXB1uUIUxReJicQn2k
on02DPQeacT6rUGf1yTiS3vchS2LCSKIXOJ7l/2d0eFhHmv6iXTKN3PErEbm824MMXJ1wWKe4d23
5kMOFA8NwuJyMjGdelH3VCZMxTPwIiEHdDtU+dGJzJNXL4ZxhTkKgq0CZRtuOrJwt0MguT369OCR
1BbpM5d3cjCK5iy9HtO0rgErNE6w0ochFvUNXt+nhB+F7U6e3WIINmWcAn8He+WMLpJDUmLanEyV
EDn22suR4y6iBXN27COQg2M5uOvGJXptAXPuJPHvDU4AruOOaOfD0AjnLq6Dy9gtNMVAO+vSoIUY
lgMSHeyFzuhI93EbA4nAbgLU0SfpPmVKlsSOc6fp9zyipXDnhLvB5bwI+xHrv1VbF0XCuKymfQnK
ppg4tYqR5vr3YmEcPZ+aiyawljvP4JNXqAm2qmO0D3IKZTvVfhU1B91CRqxKn0QiKuWe2TTvF72I
W8j7wKWuJ+BmzYJEHRsyDP1Cfa97utCUfUaRBAU/vrqEjclqwnX3XcAkEBh5fBe04EVscUcZlB4r
H7F4GDPcozFHAoP2Ztfhvjnk+QTKPzCPTuG+cPXijUualFQ4f5MgPz3oPHvUxJTvwr46gJXJTlXi
7Nqgc3fKRCGSKLwfcJ0wMCHM3yMx3uORXJP5F57A/9Zb9KcHNOarblCAAm1AB7ln0RlWz8Jl6SCM
nlCZuBrhJZh8t0rt49lr77rwC5SgPoHnvnZhf185xLdFsxUiZAFkmAevMDMQNA2U/k4PI6tiUTN7
Mvv7Bfj7U57a7KvlvNjKAb5L69F+587al8Lc46dMQDBX3qFmDo62nzSmSdRrAfHnGKfvqQxNskrC
ZNe+NKZV/QiZlkeonPBYnJLOGA6sbY14Irlw9Odvyo+Xgy75QcPER2VQyaWqdC9UQaqZHyQD9r3b
YgrMl9uTXzGEHZ2b6DEgCuTIq3x5uBr4mDfU+VBBq5W2unqbZ+1nO3oEAjvvfgjmCe9OdlA+J3PY
4qRmO32wDOOiAOTtG6t5cLj7zk3XPHRLr1mkPtlKXXJuJnJuosm8OTx1Nv28K4jpgZVm4v+NGyjK
DEZdCN5bTXO56rQSNwbBPLsdI1/nbClXQ/8x9zMpQHK48/2IPEPPokBENrMhLQbKw6B3IneewM2I
dSQrVPZZ+AOYD0xOqwahPzD5NN7GJoYl2OInNafsbbILnHojB09gp9OWrfbiM33WFJi9bUKsL8jC
s7vqLgVdrxnI/P6nODMp6hzz8r/rytPJkNnWKmaOwxC1sLd2pOO/ExnI8Y0+q3+ynrSWldM/rKSk
sAMkkL4tHZSFf11JzcOgme6wJ+sLV4Oxw+1c9wNA675cGy5nQQtsdkXc9VNQWnsVF7+UwSbRKqc/
1oT/1i7+f2J2MWtRSZjJv17FX3827/Hnn3fxf/yVP3bxNmHDNktzIlikY5sSvsPfk1nAReCU5384
Ehe0+Xvh/h/JLPwlMo0lOCYzcD1AJv9vFy/+Jn3yYpj6siP1Hdv/d3bxgf+frjAX7BiLfccxLWHZ
zj+sfwtvas0yKQCoES6DRid/I+xkg6CdTow2E+pYgRWDqRkImOvsVJBEF0eDB4ZJpj/zjGhgwFYf
wgl+DYhEoqK96jACs1CIbdSBknEdY5/GzX3JSbEuQxdSjcXgxYUbCUhhOs4FARYAI9QK3PBniS+2
Q4bSjWBbUh+etlM676SugEbRLhZLdhOMKGH1IoUvPJJc1dNAH10XiAd72mDDj1jZM2/IyESiZj2w
cbg1cXiyGVkw7/wxKgMYv81UsCyDcp2THN7PxhumMUZPDdLBPDaPLBHfktp5jKJrm+X3hgdgbQgQ
4mXVx5TH3V0mcX4GBVGpTUfhHXw4YjRwKLFLdabpJ+P+QxMw91cjaHlx5JDlxdsiRjTe34VsvY+J
Oz1gO4ei0Njw9F0mcxPLA6gR1qax9bRJRdQdc2PeF13wXjOP2IQKZ3yuUPe0ydbDWcOfrhtkr12x
K4scnFAYRQwqonOHANYUCAwCtzs5nBOEYZP9hTB0g/jpRzHzCA+rBwvrFozpYMuuFwTxZFySgMdE
67UdD8So2gV+8jCG85t0GPL0oJAPdoUMit/mMFdsB4lTfnIbcT+F0PSrDA9L25cbT1P3VgXmd+C8
4Cz8ZUulx51bFf7KNbHTB2XRr5+s3K83urBIxMgs78YQ7WJUTrSf0JrXEklVU/NCjWN4xx6PGnLq
INzbQ2J9972KgtQ4CGKNm8J/rnye71Dh4nVC3CW+z4FcWkNA5BPePUWDx+4xlDtXOflTH7X9TiaA
lTsiKaO5/Z5nc3LXVIgl58F+QHU7HAPks9+ScXyQ0UsQsfNznZnFH4QsZCHTMobhd1Cl6hfjfeyn
19nHHNbP42sYtJva5I+JgsK1Hip/E4XlTTsI70bPcdeOEz+SY3c1x+ZsuSnS5sX2XlsGOLXZAEQ+
Hh2BzFIFTnmplfrGGPx8TAuk0YseeGN3Yb6zLSinPsUS8yn3W6Jf06XU8LHvmAZDbDRcqE8AQuYR
Vp9BbiamlTF2tI1H6sWjspamII2INcYy2yzwA9Nv7yBjLctJrLT4w1YmhOV7iFfvIJ8+w85CEd4a
7lPvISpXHQZov0ICUVn2a6rhMYu8Sa5L4K5ShI7apf+UGlm5ShpUbcontqhqanm2UvSJPUOtcxyU
zvfKR21SNd1b92JQeyIfJR8ikn326DiEKgs7or/iBEpy5JGRyS5o4NxYG0Xw1JYe2qDZJkSDV+9L
5zJWqj6GPrW3ldZAKBTiP6Nu1a+O0Whm6GvTBc3TUFAtKjyTsmGVIYlXCoRz8LVvXIoOQqQZUTAj
k2IvGCHUsPrOO8LOah9jd3R2v7/ZxvwJnxwArIO9KCZEAFIwuF6juoE5W9SzA45sPEs24I0CKXb0
ZrKoYKOGpyi3XvzQeQhr5rk1evl0IXhQAIJXzN1LvtA9xIL5oJYlr8ZizjSTsZqj8CPypTsMaf8N
qr65TQGGAOPJYrM9MWIwC/g5g3kLF76IDWgkivtvzUIeIbya6CznRw6SREpIFTl8zHI6+Eb/XZKJ
js+fwfBgI2DQgE2mhXDSJth3QZ5o23phNNzGJguThYmSdPYPD0gKSYqvHdAUYB8In9O9CUzFXJAo
auGryOZ1aAt4Kwt5ZXEjCFAscjzCPj0LxerYafyUZjf6hig1LDZtwLGpF6aLAkXRPwEH/y4BvoSA
X6pFBZQsLBgdmw+ZG967not31OkgW9ScCxly4WphyWgSWpyJwGwgMyTYaWYOcA9UgVVtBkWDnuxm
LDp9Y+sspBqwPtSFC70G2ASQUkuCNOWCsU2TOD4quzFyDmWzE61zV7mcBUZ+snDAr2onYoW9BOAx
t4pAzGMVQvWcY2ZTXwoO0AAPqFzAQGJBBCULLAjMHN0w+zXDMU5xib7LXtBCRnPOIQ1hMuHBOSO6
gkFUwyIKmSV5C5yIiQQTEvfH5DwCZ8ac6JAB39bLbFoHd1bP0AsUJdjYKsfJSSaKmQIxGAjbGDsM
ZQCSiOX6LKKZzwh24Ao+E5jJN0vVz2OcWIy+5N6wcDXNffxQO29xPi6XkfuEm4TuhVFUzAaYcAC0
tbxUpO4MLS4lRCdvGpdI0IQEk+4V9AAyHxD8qXcApXiabWThiE9vjLSPicKylTeuv3E13Ule4hLz
56MgKGkvR++hz4z6ycacUnNyqvmWtYxpxxiHZOwZ3ObZLlr2DLIunysVMD1CAFHNPdro3vvRj096
Rjm9VOj8Hvk9rCUadQpKyRVm+HcFmmKw59mG+VC2S8cM2DrdtFH52KJ0cZvM4SUbyy273I2DnIoG
ttta/vxhEcts6eaaVawTS2w9Q5g+FYP9mSXOQ2DcY9F/Zn+i4rZkrQhZpQAzR7xOERIm0bWNixS/
PGdQlQ5v6Oj1ekogxNJuXEoGsBtnYRBFNaoHB8zLBJNvbbn5sXSd13Q54tCP9LfZac5pDMkFPAf+
t8kodlwB+zjFomCF4UETreq/6NS/qCJLDu0wb5dVTTi1+hB27JUzLh0bca7UrPuI7Cn2lhr3ozm9
eouvL/Brd9MO/M3C/OkW2QN7J9wbzI+DwXyqeWcyXwzlzXOM7X6M+mCXoBLbmU7IZeg6Rz1jnapC
80KkOA0fYSumw2yvxXBRxI+0wD6wk+B7xrhWh1yo+EBmbOe3WHh451KL7AEKwpxJ9i4tFPSZzLlm
PrZ2pmI6UTym3RAYhEW4NQheNPofQ9QzbqvtB+HRjM2Tjg9+2r0yX+IkWo5hxCenAYXSSnnOZ4am
b8vEtwP1OXMOuLKjtkWorFKPhzOzXVsyFl3ipdqWiqDhSSh8rNjz4Dis1EbSnWh6OeOI1ql+WUn/
2PoUlwgL9tKuT7XFZBiQVn1L23Zbq8Jh3RJsFESNa2hWBf4e9SzduflmR0jdg6HGETc8I8cTZzPU
T+hPTtiMXVQD6QgPnb4bT9x4ZLd3MNJ36ZXEYuC2FDXLnCB6dOdgi6TgrgnAp410hoCPmveqZvuF
Iy7ZGNC7S2nBiUmop5fcH+10vyZhX6OatQ9xfoUHhnsS5Gkkrsd2NX8gznXe4GX8+i2zIGqVIKRK
HrtJ38aeNK24Yg6a6HssJZp9fBbsO10d01h+SRD5DI9f0hLbKJnu4XZAWu6X8dbucES2GjMvh+Eq
qKMfZeB8dg71BdXeIeYfYEr4o/JZ75k1eXCFIVmnkpheLEICc4m3BkBLLofSrPhCm+Gkux8jlhBm
PDcoxqpHF6HAOi+mQwBbbT1V5XM+4XXMp+SoUR8vjJPDLBlK0V0LBp5nm0DkQ+OWfEfefFNEpNQs
Bju6ohvf1SUz6XKiPj1jfj1Z4OAQ1nf72s6unq3wCoz72X7zeC3gq9hmmoJEMc3PWUt2rll27yrN
AILdW2QDIXOZpx1DRf0ivLeW7FlknKSZTM2vZPqiqSdprQAG4cPdLQdvKzseU7kbE5rE8bRyggQp
wZGBWcsTBZp6G2xkOZ6kUMjVjLrc5M0iWiCGNoYktukqVGOjHfd7j6cAueJcM6AOknUBrtvL4dzw
Q73yCLiXU2DuWCJ3COwWncRALdzeNW37kaNJApPSb6qpAoknwrMymAayVcUDtFGgXUTRJydFYgIx
cOUbUYT20WFbv6ruCxtvUuW1O6bFQACkOLlFO+NC4CEXLXVBcMnJh1/nhDsBKqFKtBt1HZmMJbO+
xXlzzOeFEkgVjk219urPRW+1q2uV7pK5cjewGe6VmXOB+cv5h43IBXoLsGrPh3ZGNYrIA3dTSn53
TYD4ChvF3YTvvA0HDHTjQU7hpUgSdmsCbUuS9Ec0k49pUmBNh1rDOnX87pAe41bdL69vrlOaPfJg
ZyTux4BvF1hhQNYSQVUwrrHWznN95wg871I0yc6fzY9ibLGhJZbEedi9IsVDWsGm2TJxxqF1xumR
M/7uays99UanT2UC9MaexcaVuiRsqXjD4s/zGoY3aQ0vUdjJG0vEbSH9rzbW/n5GZqO1t5Z0cQik
4fZ37TEQzWce4p02onHfF6O5ndzoo19SWkSYH6bJdVctXCe47ixLghmoR6bQu5BhEFr5u2HEd2ZJ
tHwNEX/T9hGyDjG9jkF08kyvWnuA2NirwxFv/UYRm2wJkgyLrVkbz/7ANi9UIlqb7vQFxdwICCLo
aNmtGMsW3ZZjR+meo5KSYmZhBfTnPVn0JZVEaQL10IPuU23z3yoUokAQyKVqE5n+RhJsJ+du2NaI
V6zfKpbpyFFbr4NF35Kn93rRu4S/lS9IYMBI3GjZI17W3fnIbKNAwGspwzMrPzYuFK7gBujeuHt+
z3r+/1jsaao//8//+vlB4tomabsmee/+MuOSvseo6F+Pxe51BDP1n/yVP8Zi/t84dbEdeNTMxAG7
/GN/jMWcvzFpclCb0MMuhhSMMP8xFhN/E4Jdguma0iW1OGAc+odFxQ7+xp80+c+TQpiMzP6dsRgz
ub+OXV3f8ZnZ8aM5zOhMxm9/dgIEHccHxMNgJRqoVFEN9FB9Nr66UzFQ+z99LP9kxkvI8l9fi7ci
XWGZAa/EPO8fRrwoZD2Zpho/KlHIukzfZoh1vkNd0Zbu3ikSsTalevqvX/SfeB2WV3UpLSx+wfDn
r+8wKrsu6CLFU1JW91Ns40tHVxa68Q1x+7ut9Qkh0/dcZcegHi84iW3HfxmU/doEdbC2K1f/3ev1
r0fdi+Xjr6Pu5SfiwUw1R+vlLZaRP7kv6qkeikS2PovE9CbnCe5bcGjYEq7HFJGULNo7DVObQBjx
UQ71vz1p56N3HMEA1LMkF9lySfzp5atQOH0hsAVnmfY2BXFWUPZP81ycutHsd1aLkNm1qJEw4tb2
gWQBICqm+/Vffy//6WLwXWehEWPJcZcR7z9MY/FtZbrQORYoz4WHVeUfGrYXGUfnYL6LIU+CWcn/
u7fOzPkfP3sEKIJXdpYbz/PsZUj8pzefiUHEed0Hq77xH9JAFuuhUcQJT76xdeuk2IVNey6LdafP
ACiGzYBtGp9Bvbaq1t9gxnhSLgLZUrjPKF142ORdi86Q9htFzxrUJq2iaIdDed8pxKF52wU7h0rD
Ach7Ula29UUdE9pTsgwLExb6qCfaiXmZESYEZBng65igrOGOkZHGYIF2Br+JTbJUlwEVZHc7+aze
J5sdnwoMus0SzTIWYpTJz5Ybk8lgXEuBKBCAIp0aZg7kFq5aVX5DxnP8s8S9uK0C17n6g/3IqXUb
pEePNaEP7vud7atiw+hO946xTdt43NkuWmFyqjY5HdLW0P6NNBnrMliS4q0kYHEeg3aHEf4s6Xkg
McgvKkcyK2bWdB4oim2mg0vhqkfibuhwB7w9pXoRKrvWqUjPY07tZw2MQC3frMCKLlHAwqbwsDmB
nFj9cGfCc7LQWEjNlFqzaTxYY+6v7aZ/mTM9XytL3xHY95NCmxgdM1K3sKzOoAR/tBFzUm6x5l7C
dJkogmMfANyA8x7KJkL+zHLuItBc+yRGZOGPZxFagNRIJUwsmAYyy1PWXfUKqQhGn2HaNizNUGim
33oxXMN6QcYahn1q2Zo2alZb8F3vbkMxSE9wxuIxnSURC1xFG3fwfoyBzk61ABBX1V9mz+RkchA+
o/p46kM8vg6amabsWzaWNyJcd0zmbVIVCcfgCyI1rf6ZDtLZ6IxgBEuneyzz/tH380fPSQGJ6Y4a
RqIiNczd1CVr1+oaYMZlu2nrvoREaTEcQUE1dgXgQqfczwkXW2zlL4Y9kMQZBAbCUyRfouLNk0sC
RUB08zfG9SmwBoOB5mTjrSU7Zj0kjg9eJZvWzATQ5wPig68PuIPr9GKCnMfgB4tpPDRWENyCejsj
y3xoeiIQB+pHrwu93RDYAR+24M30Uh3JrvnEfVJfHDQCHEs29Ld7r+luEsrS2VVDdtd6Wzu1sFiY
gsSXcNzxftyzGbX3XTIGR9hD73RMZ1N6qIs8bz70M6hXU8aPhtkz5Yls2tm4undctzuQ42vjZGOv
nMdveTt3J8un1Y5bKq5oglZPVXq15nKR9mK5cDoEXqVyK4o1de+kDX0sO8mCynDfpgFrFsOnTG4E
qte8qza+AJLqdTfm7uGpj4QF9bm7jKNNWggsqkOR3oyajQIZTWttVJA4RPEUC2xv5IdeYosftdBo
2qaoPeEgYbsMkRFq3tL2pG6JVCHpDmREScrJ4SGJq+IbiuGW6ENjOSWA1pnMcWntAacpoa/VuPeA
cNy7ocNHF/8iF7Lbe6rqyDILM3g4Rg8CjklwBdBhsYhvWG2528kTx8DB/Gd7b87sG0dyNy1Gt3v3
Vy4C6EdIVzfdYHaberzzMiKLKq/qti2YiTUbF71ijQTfNKFPHoeJ/E5f4JlXD9ozBV0UdvjBgj2Z
VbyRIaEngIykaVyy+wkM4Mr16ODRVF4t5lV74nOI4QCRExnkNVbBBdyOj7Zr/EGMolq7Gotllu2q
errOfILnqfpuNdxzNoE6q8GvX23L+2G7rT4inl/1fsvB2ghujejgWLQScI8E4jtAwGK0jW1BzNA2
6kuSnJts7Zt1viUC5rWYup9o3GHQVdGA5s9x1lZuGNuSfOUyr8etZR8TkuvWPSbO9eJ/PEs9XcuJ
T9G1GtB6NRRYgccjd/v2VATh88z3twXbGaydlgfHDFv7QGYTQzYsDcs7cF3FGlHSXmUeYgDsw9/I
xjII843qg29nr5WHXNCO3kYONoK+YPSRoNkBbhXLigQp5Rwy+4EAcm4GZ69s46ANG2LJskW3YnmX
mR4ihgKgLl0xbVN4mzzUCH063rIR3dVgOXhTIncLWbq+Ri4H51hoGH7oiGE3b6OBL6DkyXW0Sy6Q
DKGbV8LjrrhPiqF70ZpZgm7tEWAqZY6eC/fMXkLHrX9K0+kqVBfs7doD0ZV8jYBIHCsZ76pi4y0S
3zrB/DV2pc9n0BfXyBBP/LY+kVSOMhsFE2km9XCpLYuJsElQKj0Szitk4t3W4FG5dUy8rfEQ70ex
wlnDftHDn0R0Cd1gwdN/qopXmR55eHtkojP7cYYKBUXf7gefkHGvH68oXP9eKdRaI6uR/XU0Mb3+
HlH9/jd85w1cYLKpIxq4zrCZco0W5ZXkKgnThkcWDjmbXdt9m29TLIgABcInnG/nDhDkNliKCU+R
IkcXuSvamrm56SF95GxxKn/mLXJ9EO7zMFPTLwQVUvlMgmiKEYme5//MZTLvDOHjxfQQazflvI+I
TNlUWXtJxODjzoBqhn4YdLCxDQq0zzIdftHrpweZ7ZyICUmfBnup1bkQ9XCuJ44TnRmbpBf2qm2G
6QDk7Zuom+nSY73yfZnu6SFOlprlYW4JRRJtl+zs6WoA8pUzRiNtoFMfzCLYN1rjGS8T+egSULU1
M/8AWTE8/S42yoStY2ljQ2a0RtCY2e56O7g35IB3UshTNHaPhQCgSsYPkyRFkkIDOk96P3WRh8dA
MWTo3PAyukwsVcr0CUQRoz82yXUx4bXgB+zb+EaZ2Z810kdA2PUG0oNmJaTL/dgYr61TfBT5CBai
1s9RCCm6jZm4Da74ldoTBZGbIz83045RHiHGmQQn1qW1vesKFGf+VExoBdxLyka/divr6urkmrbz
u86B4xjEAW9RveJdRSxo9f+XvfNajhxJl/QT4RhEBMRtakFdSRbJGxizSEKLgAaefr/gnDGbqd0z
a3u/d91d1awimAjhv/vnRGiGrLozoVuu5uhjyjWJMar4bHvx2oAhOtfBcHIswDKzweVsCSIs2N5X
qyD2jsse3DWaLYDpqLSYooXfRlSemrm/92X4ZraomzKRX2aLpyaTMatQfdOVjBdig8xXoMUaNtdH
kz26jgpYazRarWUpv8J8Vvee8sCvW7jrOmIvtvKYHcH07/n/a5ykdTCjWoP06bKtnJh7amB93jtM
wjp1TDAxoKJkR7iPCBT+rd15TKA0+axjbBXVzAgJK23cdn6tjmT22TBTeDGld8G0tzgWg+nujY/M
c9WRLTAGi6ax9q6Kynk7J8MjNMEt3LGs6DcVqvcSZR9CcWosrK8yX64+n/YS/3H7h0rYb7wPWOTj
eKKZAOU+Tkqcetqfgcs8OOI5F4ymUaUzGgBS790Nq1OVZjt5V6Ys5ll7xmO5T9AFKwy2OxXPu8wo
Hn5s2WNAQaqd33kEtcay+TADddPmLYWC1KzuSeBjsh5GiucYZ1YVrQ+9DBjCjSNB7qFTO5IKIdUi
SQPdcPkY7UsPNfm+LZF0LUqmPfxl9wG0+xVAHaPZNJiGoSHWnBo6HJ7gYY28OJvOtAuk9d5S6egO
4UGkOU1yOUe3xsWlGwATa3BKGwVcT0rKORwG871XD1psjp11awxA3K1wTzHhQakQM4jkHcFPzsbj
jUD8DFy5a1scILQA9zavNMbvkszUd5OBOrUhdjbBaRL87GuPHgnX4NtuYvnEpvxUq+lFwAhm3tde
PY0cnAnlLW+kt2lRKpiVTwHj3CZkBsGh8iGmfHbj5g1muMnB0ywRB5ImfyLYwdkzb9DSekiD9FfZ
VAhWyVczGqTUmZ+sCp9mubJg0SKg8UA5YcYRGOXUWprbXPEQp/7gjNCm3cJq+KWzORl7fx5uVYPr
UbpPfVy9Ma2l20u5T5xR10MhQEXNzS1xBvLpxYQcEFb0+iI8kkQaP0ouaUVzFNQpoBXGciMw/iw9
Q6h6fHbigLsK4NaGuTk06c45m354b1OPWxEezyoGZZS24aLRL0iGuDjgN4I2uTCKf6nr+iWCNo0H
guKazGF2pLptN5HEs+Bxs4nZD1MUnuscNXNuQ4IsQJijXR3RlFAIrWRH1stgkDYtyTgZpUBl6RdG
FV26wAKL3ruFXKdtTTc0gO56zEy+J5jyeA9ZmcuDKOg2V6o7E0V+Hedo2fgOdSpt0Z1lKw+RaR79
EYR7Og8PWYv0OAXePhm5+1CGQjGItfcDle6jiUROXFVnPtOf+eIcrNzkFMPcjaUeN7kDw3CCWUw2
xBeYgUyo9+jTcdqpLYUdbIu9OtBYevHElN4Rmv7IaB+rYuZIadjfsQNeOMm/0ixd3NoI4NCVxiMV
DTDB8AwNvWnvHW/aYf8djxFf3HffsjGMMSiRmJughhZRc466uWGKxz/Z9pGjGXg9juX62jpxgb8f
IdtyU4EqxvPb9U5/JSZ4jq30JQt3HCg+lHuGBv0USflVBQP9rqTFsMM0xM/1Uq3wfEh/OxBB9wOQ
EmYl8MfncrOI/OTH5p2RMvbq5HaJg22X+XdJROZ1yPaFD+iufw6C+Dlf8AY0uilwoJBwDc9ByuxY
lPO97iep6MX1p/Yo5nfPA7eoQhKRBF9XcUmiII/fo6CyV1aClXamJxaMC5H9ru9pyyWDVQ+CLWkC
1QgcvE6bkxUCukzhsk3XwT/i37gYZsFrjPnE9FPKBLLncT2pUU98OD0ZAFmPwE83qeJq2aA6wEcD
htEKAsVGAwO3DLZtd4bh9WucfUjYPvQYG76B756x6pHZ4YKdVdbnOO48m9M7wD7iYCPFByU13Is7
My6NvF0umJUytrnjXQOukJ4qW/HYreR32yTBxpx9rX6zKoopvinDamv4oJRLJs6ajs+AhNhbQCJl
OyVNeI7K5RCIrHlKEuvDC0l9e6wX/Pb6lV7B6J7DClfBgsI4gvFHi+fOUNC4nVAp6J3sr6kcXrzI
jnnR6jcbmKFp6S5wSwCr8CFS0QPVY44jQmx+GLOHiS4zuodqwaxkNYAHuoSBGG0689qB7IFzKj8E
erlbShI1nh/f+4u+TKv60BGixf4KMQRYi5tQU+H6D7HAfuJM0QTHI7+Z4/4h9OOZz0/HoMjJnhCz
bjLlEr0lI3aII/NYl2HHwFoAsm+ZeE1jt7co9V3SYHkgKn2ZHCfdufYMK98jbhpPY7+Ft+fsl18V
XR5bNMOU3bw6Z+Nob0facKaOhtUxJA0U1uDhR1JU5hId+9HvvvowpZjKX7PJF1z5YXMxzYvuY0t8
JdL5HXeM3vuFUWARgdEb7x1+pkaObtWV994o6tsWqovy3EtF2Gum6ZeJ6Kcv073Kx5OCsFdVuHRm
1V+LgFhd5yeaKPThxjDSIkx4XYgaQYBrxkJZjNQm14ziSpY4p8/Q8Pq7nDJDJnbWzqPiOEzuJTNY
zxru3djaZ6N4cZcROkl5CAcPQwJZLOquvDXvFw57vNiLOOFSeDMLCsANY58X1bkPh4PFqxkZwacc
+m2HVYEh04Vln8t1+aeAf7BtpDhZMauevsDiajhpG4NYFgI4HPnMwr+tOzAlNhl6nQ++FSNsacWv
60H5QAUnq1qyscrxN0aWDzN5zdDV1/lIJ1kK5lnUnzF8/Gcr8e1b/W+DoITdZ7rq9+roi4TqkvjT
aCbcPfn85MbzQ5TLbJumwaFCcGDfId3kBURamQRb8/Ketol17KEPoDdFt8oopxs1FA8m7ycGvvTi
OfIpVnOxs+1lS0iHsGMDeLInrOxqBc6GyzzqGizlncbAX548MmKxndTbLmZXrodo2TrC+2VV4btP
Xnfu8gCcP0eFgVgs9KyPTvjWpsyWj9boXqOeTJfJlYs5v8EnEHdmi2bg40CwQ9Ay7D74i26ppA/Y
IoqrpQMjnAgxn2DA72zG/GX4GZrdpcj30wy1YjDkfpz6N3NGgwzjfjuF3rhH5rt6bfmZ5v2a9fSO
d9fTv142X1lbPELb3Me29TJhXdzIKfn0F4eMM1DcFU7omyVhKZlgzZe92jaNOBv82Lugu23EdjQQ
vSn8pCWyAheAIgg+UF8kOK1xnbXwAPolagTki86Q4SmLUhyYWb+5jQ0xo28M4XEZcBIkdy2Wq4c0
Goqbea0hKBReDNa9UWPWmZf0OOXk0ay6I5pPYdzJEQ6iTZZXa8tUxmGI2/slOJmmss8qotspm6e7
AlzK2ujhO2ZCZ8HkCDrIdLMTH6ijqTWOuGZZIGu4XpI/DFSxqDRvKafNWPcpn6h/Dk/4QwAOn3DV
XBGWSmruQYt54Yj05jpPhdl+27b1S9oXN0fB4xr3EQUo3HOC7OQrOzgVTfLc1OJkSM5r6eTtXC69
68ZQtB/MAKWWotr6S7wfoPtCmeeKFtoR6UQEcn9yz23ufkRtuuxyuB4bZ6QELHwHdILMHU8QLqt6
nwFMBFAsg+M/UhPDm5FilXN9Pz2dO6iVOxFj+VAWEmJuy2+OODg8A8g8ixc8ibRkuqz/gKlqN7h8
i7Xbc0CAleEdRuU+zoCeyjSoTyELxA7DVvgWp2gXo61e02TsjmzXJ3OgqmCwCZGEFiEnOqyLs6zi
T+qN/G3ucmWsIy7vXU5Mo7bsu1Q63bbMQW0BPF2j0eGLgKZhgggGu6Qtb0u3DQySqlx0AFBKICA4
g0mTF9eSkl8OYj7WNjsGddrJY8xqtx58iZVOTDXr9LLDosnprOBnEczuXTx0xTbAjxhbH6LUd4mZ
H6HPZh3Y/BvWk3JDvy4m4KF5jRL2TVmj7efEEFuz3bPoDfl8EGXrrjsK3DlWMfc/xooBAJcs9J+z
b+ljx4y43JQpBdCBfRa91a3ygbibn9CMQ6fHzuLJbVg78Ym40HN5Opt05u/ehL+bMcXSPSOLhkZ2
nzrDGeiEOgQpIaQioF4nj519p920YIqvriWOXlE9qtKysTAtv8sF7x0XcXaGKcY+hR9/I4ZHkJW7
ysL4tTZ71F4nAGQniwWohr9KSmoDXV56erLYpxd/4EGQwKlKcQe54sZ3+FjEXngJ0u6CNeLLGo5J
xH+bR7TGtiAnbxyb2rmS6EP2XuiGWoJ235W4umvBrYxllymcl8zLhu8HenhSHjLKFVeFoz7MhnCe
/uq2DI2t7QD2mQkebR0GNCsRIlvO9cSHwLO4YXcE3Fxkl3xBAwEv3K5YgXT4k1ti5qAmOoO8LVT+
ouQB2fNBVVawtiLEJrM8liXKJxyfdvMz9/v/NoL/i43AcTzJoPd/thFcqvbPx793rv73//PfPgL7
vxwsBIRoPNsUenz8Tx9BQE4G90AgpMNmy0SZie4/fQTiv/jtLmEYWBoEcGzmnf9EXWIxcHwnCDAZ
uJZkHvz/4iNw9NT4X4faJi+n8AJhSlsw19aGhX8drFZDm5u16SC0jcTPsqD7g5Sl1qIDnj2KeT/H
NciWhoL2YksP63em32BXbzZujDwM7w2DO8TXb5rV3gNt90/6iIBMVZAbJTKTpVjKvWsFGx+BOqMg
gxvIpnA2ZlQdbYPZqCiz9ywU1lqof0RpRxccX563j83IC/wvP5v/g5fB+nuIz/cLA5tsLtqKw9P7
6/vtWUvIYBO8wa/or/IEfKdOiNQG2h5OKV44FomtZ483URMdmpoT/3/+G+hk1L8/8cD0RGDhHwgc
Hrn/1wQ9Dnsy9XE/r7KYfG3TzHumGe1qMMRz5qdfUY+73431ItXOQLuFx8rjYOiejdemIbWB9MpV
7WYJ8Zymrl7+hMn64al1UTC9a/C0r2RrPnQ25mpYwXw1z+JOKSJyr6w0lNIwjdKqbUyYiQ3hP39/
fEL/92/Qt5k5mthdAvz1f32Dpa98p+xh4/keyJRJJafQmn3oapw+s+neWqxiM1bpu+cYdzRS7Whg
kevOhxvKLNLm7gKcu2uxh/qIf1Ua/vmJSOunldfVu24PokCEWSefvi1NZm+ud85OCA8Y94m9BwL6
2wzLFEyFpT3A8bkV5v1PhMU2Y5culqNRo3UNFicMkekNSdx39eTyo4/pNI/Jjodw1jb+dBKchC2z
phppPUmBCZ1bDfYPyJrRp5nbf4AR7RDHfZQjAjj2D4Qqt5DwchsE0ms0hN+hkXznqLoo9sXDtNAa
KaqH+qXO9a0s5QP+02mah2PNEQXwkj4qcI3r8vLdRq5h8+XBTC0tjx2FpZu51g9rmvhv1nLXFXSJ
EPIYeHOTlyp5aA0i6q1/MZHLEYL4X0ePLxJpbRLdnmbMIvpWS/xtS5+M9CK2STC/U5P2wZzlPKEC
QdUML0xL/VWE33IzMphsVIrqSAhvH+X1iYw5lxkCcnEZY7QYHKZDKB9eyRfsGa6wLw77ZeCHo4wF
iMsYat8cURjbVQ+pwtjgkrEl1T4otPe8+Gyluk27+k569sbyCftzVFjX9fRSRhzzkDMQGaDRJgW7
sUTlsd4iAVKkp6NrbeMKD4pRB89yqs3Axg3h8MfrsEOqEN6SqEhz5059kEIM8Fg45HAIhhmRfKML
3hhRvqWrbVMN43cTHJvxgXbVT+0HEEz6yoWXx1B9uem4bmo2fxYxdfsJ6rb4t6OJKZcP9DbnkTXp
xCurf1M+csVHm6ImzmfblzbOeXcA5VfZG78lyKjDQTWJYtEsNz4VXAzVHQ2AuQQTXz7CkM/tmhxH
SFllu/BxdCdWJ3iaXzUTezOhtYoKtoLuPcosbD7uKcOANGIqUsGusYjb9gaflCE41v6HTTN8ZD+6
vfFp6p/5f37bBRvR36tZ4AvL8S3ToVribyPaXJhZH2KF4dMF2t9qXisTHUXse69feXgBRPY7r2Bf
xdaDNq2wIN9Fo/kdUdOif5vdBR/S3i4zxyD82jjXv9ECdXYe3vgykruMGOyWfN2mLm7q1vyVP4VW
+zotvI0IH9B74msyCdbQ/mEGx7MsOAhk4TwG0r1bCqQC37iDhaF72+rX//zNu9rx9W+bJ8FZWEvg
gV08cr74yxGGyW8uCgDsiEWoQLO9lZHz6IbGZYAetNLbJSOqVyzfc4/9t4zCiwA4FORyn7WIlIRS
sFEMJDopd2ATArZzk1Tu3RTlV0Mw0B+VeGza6NvvtzijHjWHpyVq14uYDRUXeogbdSa/mC/JdWnU
K+y4GzOKr1IiqXrVIY0aOi+H+GpldK0Zl8ka7kLRvuoHluJ34q/0lBvTaz4m1zHNr8FonQTdPRoW
Pbqcm7v2NbZeOYM/JIq/D0eSvbTr1ykTjw7AUrp8bwhH/uOo+T8b7VxX78J/P1hpWSZw1sC1Avsv
85+bDWVUuUhD80BuJq1uWmzFFYCFSj66uXenPzrmHH17dn7PAQO78jGFtNn3/TryskcGYCRTnEcA
BlepzYqGe0fKgxAel3MrMkmlO95v1TwTnf1eMtrbEF/oenTkY6y/5fC+7bxvVFJmp7pM16+eg9w+
LjbIMv03kpm9nQtKCxKXi1dCmseW2RdFDcfe5ov5SbOlHxmduXn1pXPUeml3zVseuNc/kjmhimXo
z1w2abZJoWF6Lj8nO0OoNcAvrSbdebn0uMuzaBNkzbgdepb4mhAu4fq1cEcWiJkLpWdQAcVNtp5w
FoypRVtCjAepkzCr0FzdyYHfQpeCvkHC+vOztTCI5C0KbqhcjKPJNAt2aLTpNBOGbCh0Ts2JmX6I
MQCtjwSzGPBpnkwBWCb/QcywG9QYypkf9ZpAI0HRtIaBK58s2DoLySDjP/8INLnG1QybqZVX3GLV
Ni5fJyA3oeO+K4ZyNH4RWtAcnF4TccZ4PPTOkt84pkRpym4Y4ayCMf9MgekEJh/u34MxvE2atCNA
7rRp/8JhkpMcAkYOlAci2a6d72lZqFkh0cX65WMA4lNqmo+TjbdL+SvVlB9lci5JWpAwYRIuPHNx
4iT+m6p3oEA0EiemSczLaA/UZ0LnhFOmzOE0ttV+guL4QxrSzCGmZv66HmPSNCSddUPNiAcGSrSG
FfUcWjSV6BCiheJGAFvUefEdub6DubzP8RfXZCjDGoEkNQwpZdZnZ3LEPK97YZYPUdGGkCTuF3Hm
QOvj5a4YD7aGLE3LV6yhSz41bRwfyk/4dDemBjMlEJp8Puc9xKYecpOrEU7WgpG/CysyOvZ9MuZP
TjxTKWi3J6awjFAz/lArmJhyFm/MExxqT8BFFRocJQf6sgS39x6mVIZMqxFTlYZNmZo61d81VW9i
pLCKO4fiXBOymc2jcplZ04xBpgmCladRVqmGWs3QrVooV5gKjzlSFG5e+UV9WcEBIqAUC/QM2l/E
shQE374B06PyjHNluE+BRmoZkeIKgvlDaiIIhL6vkTQUe7npc1eeqOCgDNkGrjpOBoCAyaDNggda
yOrZZyoKhIJeZrArcpn05qPBZuVTEUKD6uL3IqqpHckpO8SZ8SRtivVoUMIjpIvLRXsl56ETNiVH
Z5+5ubvkT8qlC2sadzQMpofcSm36lNItY9o14BdGBBJzx9zruHtxGwcQA5bf1HScQeFUN9NNWtr+
r1adw7I2t3URn4ldUWY6YyUNwb8Qv0zBjYwtTBOGYzDbUZNmrL8rZZBRUjGHZPp2P1GN8ImO55BP
IzpQiUmqVLehasghLQD5Mhidm4J8deIyRqjkwM+yMr7GnqMLAPS9bTII7XSjuj6AN3gh1kjyeDJY
k2Dtam0JN4zoox34hQnluPn2gRoekuIbHytI0sa4MfAwJpGfndzK+T1SBtP7i09KDQnSgp3fJ282
2KRtX42P0wwum7AKbD4gKUxE+nuqG40VZMantg2LLdmrYUY9HFX87o44RgrmNl3Kh22ISaiqTiIM
ktrqCnEuCstm9r125q48DiYGhgLIqTl4l6xY2nUWJTScUhO7w4cSMkM8905z29fOjWvWF5tZkGWi
AMIZ5cXRnOp4vhLH+kim5tji0MJIzmHTddGAZvFld5DrZixlvl0+TLN7gbRFesu/lt0MCjX0b7E5
jLeJAG6M1NpHzEJkkR4cfT5oocDpbWHVS9Uzy2WoMIYgcywKoqvubM/91fYVPSUAmgxwfGNAkNEd
WBXjIMT6YQW/3YRdxXPNfmVo9uGY4sqKp/JWtqHCaaxrKGrrwqyYSFrPPDu2lE3xG0HV6lhP8IAT
3oe2weYXcVc4S7+/oQ2LE1gaxHvhFHxqgTNQd9TF57mwHhtBYKvkMOEvC4fI9JPTFY5McC7btkl9
8OvOeBolvk4X9SvEtM3ix/GaMuJvMykZe/b9fhrVcxvc9FOhoeMMlxkLWO5jXnYRjmMt3GIijsr+
Za5hZxTdBIqgbCDBQfPIWFnMctm1BezfKH80Rr6oyKfHtlllYwrPvC9C0k14j3NM/8eSPvYTZN1P
dwkeszlItoNtsWjGE0ev0ACTAaC2bGqO8jYmzKQ8cxzaKtCM294BaZHpGKtJnlXpYGumI66VFK82
mVe15HQl4XqA8hgTleZ1KXREFtHwRolp3hVG1a85VeBRp+ivPvc6Xcudjku+zRKVQ2knf0s/ULmd
1YuxmC9186gZ2GHlfgF3p3kUmomicspmdiTr9FEu9idAhm5bzfWDmuhLnKst8/zfIZHgUGeDZ50S
pquNb5zcMN0oWL2JEgdEin2dLYYKezIdtvsyFMA9zW8sW6txuvg6lVwTRWaykmxpdL+1++rF4J7O
pDrbWUnybAUku/2GAZob3ClCz4Lw86hT0B5xaLxeEqcWCemMqLRLZJppK9ruT4qaODUDg+6O2wKJ
R2We2yV6c1MB0lokcCZ7hr21AbsgleDTKCUiSNzoseXIByGFcZf1HEAYDd311BtT446NYiqWPzVV
tJHB6afQVT6tLvVp5UM0XlQWWaeJEwSSt2M+itI8m4NkFpE8wK+D0IZrR7ZqooKcJbhp2q3SdUJu
nNz7gKoWcqREQquf2qHQAF+dujfzGGEap5oIU4G38XRdEezmYsP6Xm8yXWaU61ojqQuOTAN7O4VH
LMvU5i09XekuicOCXqRCFyQJXZWUTfj+lK5PWgy0GBDphAl0uZKha5YUfUszvUs+wOSV25pvRZw8
hw3PDPEHoZuqMF3alNHeFPDEiNU+QuW5LXS9k/VT9ETjE21hni6A4moLinqiFMr9qYfSRVGaDJ/p
6qhRl0h9KROQFodyiGyAyYWiYdxFyBBq+Bid7OKLKttB3sM0PRXnQFdVdV3nrBabrQCzFpIfAQFK
fHW9lT2+zbruqqh33LzoIqEHC+ZjsFK6GqtPb5VbbKuJePuoy7MGXaM1O9Y9FaDUw+uKrdYiuN80
6au1mGiMtIMQ5liukcd/Zv94ahX9fqHfXlUTYOLBb3dk3riRc2sBe4f3jIH8Pootc9tF5rqMqK4I
ays6TnSD5T8lYb6ZbPThFlHFeA9T//r1ewzsR5EXbJ4DTWMsixTtbbetAko390Aqc8ObHp14bV1n
qsoc3VlWK9rLGptjXTqG2PMbXM1tc40w2JEJiemsTVv8ku4+bomEO/JKEpbsZEFDMvuzq5vTQt2h
5reUDC/TH67F427gT1sTEn2zdPMaWa6RIrbZkgVmbp8WBe3Xnz9USXIZvk6wcnWPGywH2hH5WKk5
u7RUvc26822i/M3taIGrzZknNH+gPu/6WX5hGo24NIAPcD2iByShB4nSpKvlaBJEV7HuM906V1E/
p+LmCHjmiW6LY5pgiSq1jqMb64Df/y51h12UUZrBxOW3W4A8rpx22hqPDqHmJ+XT2pv24pq21qHU
3Xhc7fwDWzB9eUw+Tu1QvI1ez5rhO3i3wAvkJHxtlp4N2YsHjDXn8BeoRosMdW5uzJjD6IIQ0A2Y
DZQhk108E4BiVNhbnL27shixctsoKj44msX9ZZW0AFq6D3DSzYAQMCOPpsBQdwYmlAfalAgyaLH2
jcn2aeqGwdrkSJSZD1htnpaRYaDSbYQxRMd6xpmX1OCvGeqSJBmQrctbYgD0ouhWw0ifI+Gh1rsA
M+mmcdlELBU/tUFIFbvpvQwueW0Ztg8NBdTHRbcnDtQoCqG8Q4QISs4BcDN8zMQcJ9zM4XNJCWNA
GSONsHguGRWuXIoah8AO8RngSbH2PQ8ZN3bDdQsDy8rllGb1400corUU2Du3hgo/zIX28dolDMY1
DWd7uKVEdW3M9nxjtdWEnkI5Lh2PGGwWppsOhRFrqadQk9m/9PlyhkBzaXWXSNFdRwSwVVXTW9nX
z364k8ypsc2l6SZy2Yby8JF6QEypuvvS8y92z5LOvPg9oxxTUpLp6LbMjNpMv8GjsOgmzYZKTWgq
1SZQ7bQZCFjA2w10+2ZJFmlviduEhNJpdM3bRDd1+u6ApZQgUVZjf6WfNSbPMz5mDiiHSnd9Zozi
2gFSbkRYBc0cKKkdxzjXbGAKyZ95aqll0O2hrpM+TbpPNKdY1NRFG4VqOJ/Iy6ToHqVO6dBTRtrO
tJKWAJYO5B2bo/60p1SXSocO05E6oaim1RSoLYEnc2VEJJ/3i+4+BbnsHe0ieA11L2qmG1I7geWy
BlzEAZRXdtIfsVJ3qiZUa61//tIwP1a1TfNqiJC4kv1LTSVrxGlMn33cFSohxbDWkUq+J+eHD0Oh
azLT7IobTgeHmpNCmmOeiuZuTsHFnWiE1SUdCIh3kUtXrElpbKjbY90x+oQdS/a+/DKnNNx4bdJy
BFbfTY1mXoW00Oa6j9Yrj9A4qgdDN9XiPyWxba6bjDtppttsy5peW8t7pA/4zdV9tzRPr4RuwM10
Fy44GgVbnH5cMtp/JKuC7s11Uxp0Od7uFKftVdOy9Hkl1UaoZUA+dPeuRQmvo9t4O/optlEwXS3P
34W6sfengp0VaV3rNt+WWt9B9/sq271wCR1Y+FN6AzGg2SEOs9h9bUSebxpJB1pvig1/mbckGw+J
R5PwDAR7xt+6G3TL8EDdcMRG6MKCWfdx/UJ08tBVQKQwkejeifQi036kvWamv/jBecz9PqaqgoIg
3XHM9RzfNzue1P3HLUovTSBeuBVJme9wA7C/E4AiVvvJogaQuCVq2FtX3NPFRlqk++RMdt6hWwfX
egELZgnik1PEDylBBkKKOr+u6S4ctN56Spxlg9DLJX9Td8tpyMr7QTA4MDKqr3QDdG7RWp+m/vzS
ttPethIo7e20m4f+TdRbBskPnqdwCeYVqoLo78IlccGKZ/3J6LGeGe6rGMv0Xg5NuikyzF6tOPLE
h4da8f5gz6E8wCXy09aUKbj6NhbxxVjLiRrcjyUEIbcf1Y09WL+UoGdoZvFetf1waWuiPJ5qD2mQ
FusqYYHvIuwPsfo25UJILtLqZ72PhIMfpC9+czm7mwULlelsfQ/n0wBS6uwVzFfcpiSGH5RMuvEV
U2+fDd/SazexJlvFMZwROLP3nBLvQBEcGzdxN7YjL3O7HFUquPl2yb7wO5j1Ft5yrIjgHixcQZN/
74lsYtWtL3mZDSQHiDIxZHpc4jTZ01/0tqR/5uxXA/akTIvNoLBmJJpTJjwYQq7idpvRn7vceBHB
wDag8gBwwCqChi6Zzg0wAlZ5NrMae9AKasZWrsUwqjYiZLzIPg1+A93YYkCKDhLPnNuU/R0ZJGq8
irGKNHhTJCCjJM9f8AkhmCwY/YN0+EVN2kFFNKuobF+GLvJ7xEJFl+E2nJPfiy2f3Hr68PMY9m0Y
TDvcEOYa/gFwL1V+JOHzhMK7AO0oGtFuSs3GS+d9r73uDXZ7zyiPRftpK/nHK2Ag88h7clJASLj7
ukeXhp3KAfvhN6PcNPiwuZ22iAmRSI6ckjFqMU6aOPGT7vKsXUW4G5QEGL8gKprTYnm7yZn+ZEM9
rsvCB4mcus/GiARDaqlG5vTDY+sBwPoQTpPtjJGlpLTTbyOD695AVOwZrPz0L2ZO+6R5dlORYFSm
9wC6RkaXqADGQ2x0nwV2gM0NQD/YqyKth1NmigtQHrxDBcV+wowIRukxFEd80p0Ii3PyTY8pEjPF
wMuAU7thsgcDCDXZmeddovTIb0BRasYEXJzrHRQEgVXsiFdSc3i8Gm9P7KHe9om8S2v7JSpldMR+
dFvpubO0ML3FlXk3TzDvl4KR8FLy6cF3v3dn76pyj9GjLJJ9mYHWFfkNFSJExuh6NSLjYgSWXEfo
Yl02064nCkZb0QHrFYIRWJou1Td2BP2GGWBl08z2YzipJbPHMWfUbwsf7l+hg5eL2umHmtbeW+RP
7z//S57gl7We8obvmxMt8Z/heYgrPJoNjgG6EUi2cUuyagJdkM0ABaYjT9CL/ywTZM4CWelniEUH
2Rct56hDIdM8D5uKxKs3muVr3pczgUbB6HPdRsambVEy4mx6wxXLGxPtzXRwNoXFWzZpb2YnY59i
lhTfnEw/ZMbxJ4vi3dQEn54LUtJqLX69d5LbJoKpoQBsL7jnhsoPjkvyKtPUO7cz5Hh66o99Tioo
Dp2jacW7vozYoSSjWe3VYmQLloxh8qPphW/9wl7PkRHPFg4G6njbVVU5pxRD85TL+fCGj4NbzsL3
G8AjJYsrD4Hix4JcckjN6iGJWfc6bXD0q2NpleTFUp5EN04PthRbuhv4syfmeUOiR4rMvZgdH8qa
rcUMWwWLBQgK/zJ75MvYapIkuoDQ4coaLAdSanJdEzDfkwXYm1M7HxOalZZgqt+8VD6FvYfvM1MA
UydMTlWRkxDMLoAGFvKp+Y6Oknk3uFTZZAtWTDO7ku3PTjnxRo5rYj73sdgtJTC53PTPBCqBr+lh
p0xxIDBMNnBCd7+amiPqErCSEhzymLrMJSFmewElOGXLCScy/C1ip44JbRSq0DtF0E9WLSiyzwA1
TfHzqLIbMTKnHPmVIgS0LDyTdw1pKpMtB8SK3GnnPMkp/a4r/6q3W7L5JkYzOJb8FBvL3UUDwxEG
QlTxVB1CEUlRMKp1hMX4TzXiMVCjd3CV+hrH0jssGaVumc5X2D7uLNJwh5rz9LrscZqGLYKbQOFK
E3tAJoQoqTI80ra8L00w7QkHf680N1hkaAlKDgmrETBExkL+gjF4yelK5OVzG46lXcNDmdualoKJ
IER1Y5jnQUHoBsCv6KXLNt7Ar9o5x5lI3BcJpuXZzl/6Yn74+ZKDq5iDYtpr7cc6YoEOwvZVG6QL
p7jMbnZtfcZPHessGqC8pIw8hqLRLTvAVLlirwq0xZRqLqqYtwHMJSt198n/Yu/cduPGzm39KsG6
2Vc0yElykgTW2sCus0qlklQqHVw3hCRLPJ/PfPr1TXcnabvT6WRfBwgSOLZlqYpF/nP8Y3xDY/nH
xlEtyTxcOQtqYjEaCtzhVbfIS2wyg18dAhs2II10YIbObcq/ELOp1OKKEna6Erm1mldTWzAIWtHR
9wDSW3X1zfaZGeij5ToZxWc6lPeuLSivd41n24NYNoPL0NNRrAhqIfjMgKpd3ss0oi2uLN4bk7UX
57tjSW8M6je7KotUVYxpTiudc27VL0ZEiqMfD30UcOTR8ce0Wf0yxSHnluYWNkdW7oAO3BGb2erJ
cGvb7NyL9sqDB6lWxO1g3btO8xKHzjmqyVimG6WPkh10z3Y0oqCKVaW/B+10Hcz5IWZtsmhc6/77
ys5uNSKNVnE2guRTLU0BZlylk8JluufJwhTl2VtHQu9qx2PEovaf75/FP1qTYljSXZ3phNXPT2tS
W8tKbJ0WKyycAg67Z5TfFx6Pb3Em7gOLk2Jmso3Riquh6zaKvggylujyW+SXmGRN76w1zjktrG3u
iBstS2/y2T/kI2hVbgBF8jW1kUO78GEyo4fJS96+f///8RT+macQjAu+tD/2FD5mb/WPaCLzl7/y
N2K3kCYOK4+vwwJCx5TxK5rI+IKfT5G8sWJYDh+mv1sKzS9Mkhj8XNthPufv/dZSaEoI3/yeTr7o
3yR2U5L8s6nQsA1XOi7VtJawYScp08hvaC1Z5drajHeRrELDbmK6Szr6NqsC164IQrLG7Ba2IgkX
c9fhEMMEtK/mJIPVxtKH5i2v3pUTwoRfePeDquYiEI/uTlsX6/TdRHsXxUTHmIYI/kpJ5UI8wVNT
QgHwgKWj6r/KriFLwx6NRuynVlWE9XSFid65CyZVHqZqxAaDp5DQoRqxsDtZjvbIUJEvBA2Ulk0D
nyJfQNyeLmNCmryh0zPS6VB2VX1Zr7fgesH28pFvN8ZInCtOinBT24L8hapAm+lCi/qpWLqqHi2g
Jy1J08eCbbygP406HJ+DgB5u5iHATq5a1lTdGmoxu8h+onayv2lq8k+4e73lWAcUBbhSHsiO7rw2
pLvXzR5kLgVPZeSXVhW94YsCEMjBZCG65KOKgl1W+uIaawjBQ4riIhrjMprj+tEE6qZtalUpR5Dg
1g/ClKohPYQBTCMs3z9heEkZnU0rHRv965yWug564UomdkJvQnOj02TX6P7B99EaBtcC9oaMH9B6
1/UM3Q2dLKZLIZ5NU0WrM1d0QQfb12yIPIrqlqJTd1HmvXFTjtf6iLQWbWb69mx697hYd4b5xNac
J7Yq5gMNsxpUVR9iLHkRziwbopr6IXY52HQOiGyDQxBePlKvPaHmYFbNWkawKVQpoCD3twgm01w1
VoWwaubxdlD0N4FoKwkh+WDhrJy9vPEpatqjG6qWlnOpPZltvta4xtmLwpZDesUUqHhzvYfIbBCV
4F190SMcD2B2oxWyt1wGQXTrV8U7PB6d9dnKV0Q7ehNp51SUu1nx7kxCY4PNxSX7mCyjYuJZNoWe
c76z/eLD96sr6RHqYtOK314uVX+lO2fuNge1p4HcG9pYUq34PCkWH0ljFpDg+dim0uBtInoVbPwH
xfAbFM1PV1w/WxH+hIqPa4gkvqL/BfXwghwo0fmVJQVEoKNYgbaiBurgA6veW3kN8faICN/S0UJI
u9kU3nhCX83gB92+vpHgCIvIvVHxz4BoOwAQiIUgrh+mub0is0CKc2AlPjnuwZb9rnH79Qz20AR/
yLnGwXQT7vRenhJFSMxwawZoeSJG7YyAKEK7hF1sZOsgAa8YsySsFHExU+zFdm4+zFZfB2N4G5VI
O0AaOYYe01bi8i9uEM+YjCQqW6bIjv5hUAjpWhEfpWI/gjhlS8RrNwTdJiO8vCpOQC9qHPiKGwlA
khWmy3LQjPYR2q3BXYWALmUuDajw4GDlLXFdxaPMAFM2ACrbWzqWe3bhMVzLGUkpoox5Y7X23VC2
L66iXHauw+qZneCkCJiuYmGS7Oq30KmahZejCSEJslDkHD4qiqajeJqVPe2xT3mYDTsL9vXS3Vtm
RkuqBm6U10y5LImGFmA6K5d4YuRRPaUInvH0qUrS3QCyZyPSd5nZX4Xn76Rif5JhBHRdoqZUHXc1
AKGV7FAMaDBpQIdGiiEKRcTdmOkloeBXMUYhLd7QZrsVAQf/EQxpCI5Un8iKiao6wCgyj1VPr5JZ
QEc1jmaP8Dq7ebfLsVEpyqmueKdEjHc9TnlcTNEVVxQ/4VQ++YqSmoFLlYqbqgFQNRRJdVJM1Zj6
HsVYTapJ45JRKzVLIyGnvMIsC9ci9KlNDRGJ8IbEoJWSSwTC1Q/wFCmmawHc1Qfy2gN7rTv8A0CB
chj/4Xpk++f3pb9OFCO2659lz448wYzY8QU66WzZ+7dE0KLuLips/F9E0WyzObpVIK/iKVljkR+U
0PA5a9qEUSM+hYBrZ0WwzRXLFvnxIwRuCyyewHj9JhX1Vtb01cfsDR3NYx+CYlWw2SJ+XLyzawPD
mUbWwpDRLdvstR888OKwIC25ZqI2/Rok76xPdnM7X5XNFfqR853Oa1toIAB7DcC9gsubYPTwpJzF
lmL7OvZc3+fgfjXF/a0VATgI/FWlmMAJcGDsauWxUgJVlFMq5RXbxkt5lIAUnvT0LQhpalZ7XEms
VVf0Ya5gAq4AiXFrZ/s5MiXwBPY9WIMiSmp4K9jXaqp4NpcDidFiICPj4mQuAR8PKeVztE7vbcVE
xvSuYy7pX/QJXjLiQU0boHkKEvafka+9+/UID34g7MturYcbAOKLBWYKgiYByKzIzJliNE/Ua+GR
NM/ArQiTt0erx+vfKrKz7stTY2mPeqS7hL0IRAfzdeS7Jaxeugx58Je+fuiJ/i9b27oyFEFaNnTQ
TwFmjAi89OA/RmKisawmQV9N50hxqIN2eJSAqd35u7i24wsCg5U0s+NLfoE1vk0JOW6jutOWUg8y
CNL2BbDI1neSDgg+0wlQbIizEQdy9+ABy4Z5MHo7NFVA8MC08QSRLVR8bVFKg+1pJteU07HHzq9V
zsIBeorLRrIrS3xi2uQGYZFhnXXMaB1NgHkwRdTcOfYavSHpi4NlAhcBvc2+W22Q962kvw9G3BVE
Fu8ThicD2wXJRXZg2AIHUVyExAoOQcteYdR6moS3qJV7I1E+Dl1yGJpeOSkb28wpnmrvMGD7qLB/
0A9tsSrSP6MxBLngm2y0lVukELT5zd2wd8lsgunj/j4qd0k3Bt9g173Grf8KuYnC8XS+j5UjpVbe
FFCT3MZxVGzt2bS2RtZiPcLL0uBFQWSPAHhgdBkKQvaq13DAbq111CcrT4wdzec6gJDXgplYpXZ6
0ysHTR0DAsoLC9qVltcw9r3nQDlubOW96ZULx+fInGDLMZQ/x/frN3roriOMOyCSEfyw8nSUUqwa
lXVpqU8Ryu+DrWHXKgfQjBUoxBKkZXiDDExCOLeThY5tqMA+NGEjaozybvLIwgAgYrVlfZRjCC8k
bOl4woQUYkaaMCUF01uoPEqVcisR4s1oWqvfWPyexWQcWoxN+PcbaQDAQ7XbJJGPdCy7ZtkU6N5+
j5eBbtW4T3NcUkBxW7HrsFBZykvFEERxDZrwwnZtNcdBgumwYEn/66C8WILOQuXNinEC9Mqt5WDb
cpV/y6lmlTkcmT8xd1GWkq9r7F4+TYwduWVf41nAPmNlYwyrujnZ+1jFJixjXBjNrhIfjSb9HVU6
n71yl40ICBvIGevcnDb1CKna7WBpaAZrn1SSeSjQHBcGlrXI0TZWgwDf9e6HxYJjESp/m4/2nCj8
xqy8b2xKeHJEzMScnUkIIv4i0W3q6hiNLAKSmhiH8s5hA0ix0pXKU1d+d9eNTIWYFlhMSu3G6IgV
The/MzZscMqlm4O5nDLhkKfkrqXnxCqQwmAczNo+S2OdOoprGO7ug7eXM7t6wIDXYfbcRtYyTtIb
rCHBulb2wBKfoM1wNM/RetR4nk0llXDR9/IXF29hfGqV2RDbCeOZjzNwxIlIhobrVpkTLVyKE25F
LcG2mH43MHr+11Q5GnE2+ujRUq2okeq079bHVlIWPmaPaQA5nJcJjU2S4EjSZjOJlh0EO662dbe9
slWSC8ZOGWfvSfscxpSeWj0yDCWormpDVbWolSpIndjcxsVtFCLbV8Ve93qAb/D2MppV3WQcF0NF
l2CtalcT+lc9eljrmh6GhFxuGc3XXh2xf1ZicvStUmDxvD8ZYV8xf7N89PylU0z6HhPzrqJ+plc1
sCV9sHwaKXTFEjkESOZVnn2FbcXpRNXIjqpQNmBa8gExIXFxkxY8w/0BIoEB6qJxSY9wlvLgiLOW
YQsM3EcV10acQyqabD10KYoxL26GO7NqV16JjlTP0T0StUZoBxu+q4px+XZbWgAfeOH6farKc5Pc
4xM34FOh3gdKGhW7RLiNJa5yph57vJnAmwTp/M0PxK1NP++kinoFjb2l3R8Ke7jHoDRs9IJHVYPH
dSbFO6u635ze38pYco2765k+YHzLt0IVBCd1CvEqoaIOxIDXjvaeHkk+zfQKF/QLh27GlYwtdeqa
NwTRK48mYlvDrjx09WM700xcPEw0FoM6oz9JlRhntBmXKLcqTOH29Lgk1B0PY/8YmXeF6e5oxOuY
oShGDlRFclEZdEKMZxxbJvUiszt+HUtxExN0iGlY9rXiA/rgbqy7B5Nb7zoZ5DOxKk7F3THAxKEz
57G2XU+SFnB7WmgNqy/NoMnUrz9CdXsW9D0PNV4IlwZo7noWCzlWyiPt0I2qiY41enYd7J+mV+h4
dDE/Jr6+JEMfjlCmWiwSLya903rif/NUEXWpdE3beWigU+ID3nicptvgueeWgZeCFnPD3YmQdWJk
zpyU5tuezutEwIjUbX6QiL06ndiqHBvX40PIHkzWCesevd0O5P0pHn/XM7bqHq7vlKbtzjSYr+ne
Bi7H0XhUhdyzCcWMJ9+dYbs7X5V2+05DwIge74A+7+x7sXdJDXLdmZuIm/gS/RVZm4LmznlzVC14
O74Iy/4AX9quUpc3BSHhKxZBklue/y2mW7yRPk4vTH9s2jm6oCWorhq20yy+NN9flN87yoVOPTq1
5cnw9B99L2+jdvoTfc/CdIdU+8f63k0Bx+uHRr5f/8qv+p79xbCk5XiSMj5oksbfIsMGtXuWbiP8
WchnrhLW/poYFl+IGxmofjzLXAcluCnAjv3Pf1nGF1MSwoRgY+FPIUrzf//7hyhO89Ov/5J32V2B
wab5n//CT/xTMoeVvunqhsM5TRou19eP0l5SRlMAM5NzlsNjCPfQ1rO91dhG2dasgxqHdPdGufBj
R9nrbvLmdDXsGoQBWGHo4rP5VBlIFvpY3jH6ssqxiic/wW+u10G28iGWSoIhM6isVd54nD9bR1vp
RXhBt/+ErYAtVXkJ3Z5/3Ag4kOMmdoz6EFZINZx4fQic+MMC2vVas9tmKGrYMy5t1mhXNKvxyJmu
kVr2dgCXlT/yGBn6wREWNCvu1XHAn28H55ojGx5AkLw7Pa9CJpxNOSXRdV402zErxZUd5eWymaBB
QsF9nPvE3MZZ9GnXjES61lxlBRgYZEgyanV1ZY8mWdSIGnK7G2GWIBApOhzeq+GWCPS+VenMnt3G
bVBhzx1fvRC2HGGDgenlNqRAD9bNubODo6zaEw5QSAu6dSSKyg14E8TDQzChqmo51sw0Mr7ChQAV
QseeCK4LM+EUHkK6mu6beKCNBb9X0OxcvzwJDBDoTG+0MF97GJsto3vgC3/VaGOtJlJSeFWJfPKK
YrZkhdkf3fyFsPHV2N93tth3VXNnwM4bYej1Q3fkAsiOhelvVGRD94i5Qt3LSfpsQjh8NRQTrLTX
GXw+C0ofrD5wEqO0L6RKsHAonF/L2UNnzz6uclh/Acy/IONgVoQkgR096JlJq8/WeY81iLXNobaN
twB6oAlFUIcmWEIVbJq6W1FjnCOqxeN9ruCDYUVSxRU7y8XjNLgFoLLhKzuVE2Ne3xHGjGFfKJyh
tWfWfoG2uxpydQpwxJa6D6ammOFMc90bHTIirszkKjKLG+nA88KbtpigKEqFU+SJuM40uk+YmlNO
in6HKB3U7q5DRkG0w6mh4IwulEbQeNUtg/dHqwCOnldECBn4eB7kna9UukjhHjsFfsxI0yQDdrVw
NDCAwoZMgVW5ZXjJ++F2Hou90Hn7Q3CSDlhJATeb3NS8baGYhYAnmdGD2xkUJeXpMCmDbNjX2HQC
qHW5O2Y3qfm9MuRVN1BHB9CWoodxOSvapQP2Egq3txZ+D6xHOk/4GpsrN+6PvW+CENWaa6w9llnS
tOZie4aBhrjO9k+341VjMHQT76qjc+VVmzqkMhEMhzsV2G5pCPT7YO0S0LIiFIU6NrCwvLiy/qpN
48Gh/8P1FRdbJcU8vG3YMNPVCOFFDHmJrRLG/z4mIIIYezTs8QKdbi1FieCM2h6YZ56daWouo3za
a7jWVUVjotMm2cYbgzwMjvtnga0p98wzCnqxzQtePlPfyFagw7R3vTnrhyi6G92yOpZw8shrTtXW
hCSyHmV3qqDowHllgkxYu6+HIBHYSjyJE/CRP1zMNHljSwYxM5W0J6uXyEiv/AJEXe7PLYd5X6O+
DHGfRTxsNBaLY8F5wnfJts0mNWLvkZY90SZAeVY1fCt5WRddzlgzFy0xRiPfTTYoG53PlKmhykfS
eyxHbe8GhfXEQ+UjcfJz1NdoOZJ6vCGFxJsX81sYgnuM+4aFOzMFOHGUs6w4GL6y2iNjd0Z842gm
ldfZg9uaHgwSd+fNFC9r+K6TGCvj2AKUTaKzz9oBsvLwksQnu4VGWmrILRrYA1hAqD09u4OnjCLl
Vel2w33euPlmTKuCfmnvpsqtS6cjTVCz11vubU2xVoHNQXo1TNJRkk+xP+aRsxZvK94+bNOYrTmO
koqeinOQhcWmTu9xc16jMOOI9F8N8RlXjrvUSotdJuJtGY3bkPGUkMl43xlVsO4n3OsNmr4U3UNQ
YX/qegzNQ6FfnITAT6mLG73M8qUvkUcnF1ZmkoyPLhMYK2LDLDeTCwuNuNQVMdqTfPEdGxWoI6rh
pEa3sLl+FnlDGM+P2Ux0JPJ6kyr4cuhx7Lfcf0r7lHnyXAEpj9QjIigQIsJAruNnA9hoPrlXRrmP
y/aGqCsWZCFb6q0+gBPAAQxG0pzK1ZN6EXvy5zDz9oE3Y1JweVc1sFlrehPXg6VteE3lwhSDfsUR
50A/JQjbVD/ZdrAK+n0BvQEeecXxw0xx0lTWWy1ZenktB4m0vBsbxTt0u+vaJa8c9+T2ceB8S2Yc
KF5HAZgjj3FEBUItyhM9HXwQuf9lBgvxOEHvsK7HCOjvbQkPjbXZ2gFYwcKL1yXlsSrC7Ktjs1Qh
Hwp93lq0rl1vUmBDOarq3GL8znICTyk5wUU0Cdz8GEBa018gaZ46nc9JZGIFCormKXMOU1O41El1
5Tr2ta1pciN14NYuhEY/pVXyVA9EzSeE8/NOs1GgrdR6zALoqUkZnqtgehd9WO4DuwNJ0PK5Dvh6
Ihm0zeT4POQFy5hc0upYNjZsun5nT5mzansDk6+G+J0ayYlPXL/BZLvvy3TTiOLcgs+6pXTpTUb1
W9ETJ0HN7LdNlX00ZVVDgR0f2yJ/MwOuv1yytXNSImJNIk9UahYbktzr2eCbzYuHmmOJR2fckgJf
WIO19y1seTQk87hyS1puQ+zzWeVQ+K6XwZZkAapJuIOih0mJ8rnvnXgMVN/Ikazo5bseCvvgpNrT
XIf5Nta051ZwUNR7/RSls70caBPGJXHRzfQ9kP39nGDOBfXIOlW8UtKK5OvnT5WO1dsYVumkQmH8
v/CNJceemNoNJgi9pOpStu/paL37vgnsvEQj4AtJ+o8qDiHLjsq6A4vedhmCHKRMmTP7zBxY4PZb
Etxi52YApaoMAHEI2PY0zHjl88tAJ2zIETGUtIa2PDwCxdl0fEXM13D1RUwKmTOfI+oWCkNr9xMz
oxYSYM+RIqoHe4D8mjezvixmb+vW1paU5NpKxLiuDESguGGjMGunRppPIjY2iFNPnS8q0qnGWi+L
gBKK6KA3kqLXRj9N6V3qg2liF/2ZC0QNbuNk74EsNlzZCMPnURAcLWtsghqlUF38bSyY/yTGqXqf
lta6m8pntnHeWvP0J6fsiS1wHy2L7CPwQaB7+ofBlc5Nqr23g/kq8OInUGbnkh6IR30wXgOkyLy/
0tqeRpEiBCHuZ4ytoUCY424kZXQdjP5Ni7OY9uaI1DKOap1tJnHwvQACn7blPtMsscpKnOllrHH7
C5Mt7VtMXzbU+AaNvCbp0iPH3mkhncbDOUeB2E+jdycCfFNhrSZ3SHYL2UbxrmOZtTRGgim9c7Dm
YQ8JyIQyrMlNyWxQWyRV1CiM2WmXI04vW3O+Kwac1fzDB3eMTaJby3RkLJ8S7V3yJTEbHKNYvGHy
26HlrsqY96q/cMBHYaJUejXN48XPxb3Ln77Cy7/M6AtD7JMvTTyKo+sxkfncgh0TkQUCy8006c+4
e0iyqtrD5DKXlr/5zyH4XzoEC0OdQv/4EPz0mqYff/n2f/5f0bQ/1HCRZVB/85ezsEPXloNzEkQV
/yNQlf/qdZH0aYEModROsFY0qHf6+2HY/kJlvJT8Lqgndk781l+Pw/YXS0rmOP5Ll//eaZjv4MfT
sG7QgeQ5ElmcL4gF66fTMFxT7JBlAZzaLsHmx5z6bF+flj0lAhwAyA4Rw72KCvxnvXOvVcaNayOw
hnxWkK2Gq1Y5iFNjo7ENmle2QjHCjSGHQXYPtnn2qgEYzDXtgUZvhwRYTUbWfI7a+Foo8SnkvF2W
FM1GzVPvOy3ava2tRIRrweEOHmdJtyxn6g/rjBmPLH3Gc/wYYttFmps4amW4AYz8eSohMrjuvglc
ArzTUG/csDsnOhjVxJkep5qMbJV7b5Ta7ocJ0wwGv/PkJGvaIfHbW5C6a2iYOd9fgFCeT9NGsJHT
RQLhwO5WXkQCzE0AGhtYdAn1r2ag/lGvAweAROx33VufM8yRqrpuKty3VmgdkpAqliBlM9LxgB/i
YA3Lj9BJmlGcPKUEF32XogA49VstYBNg4JQFGK+hFrMNUR0MWoxQGbbGVYiwgNOUlzz6SMLhsZ5D
UNj2uPczgQIZiwlpj1OGlRABAxYR58x/vTU8mrg52NqRgespDsBenm3Jr7yWZv2spdY+77iJzbED
Cjg81OIDZf/aGKviOhT+nZRldszydTQz4rvVHOwjzzkPNaLyWF4TpqDKIBKnwHXpERiY7d0Wk+/c
jlutzz40sx5YgaRfDYDQazLqA4mB5Nqs9CPHMtw4WG72sUXpYDsINjQAyxVt1+ip0S3ryMGgys3R
slpio9WrtIkXRJTB4Gwft7HD28GYHXMcUH3aDW9stNMHRBdWsZGnz0urY+4ocH4tUA2nWd+m4fCK
W7zYON6jatWBQOBu9GF+7Ygk3sxGjoV8eEsQHrLqjRgGyq9k59P2x3E2QV5zk/dzLpycCWvLF3pI
LGa8CRRlU8S3EzBzHAR5tenB4eeKNRP6W2QRc2VQW0UDIwJ+onHa0zU+I6yTRsCXHFfAYi+SifVI
NRcY75OJ+Tt4d7rmnEws+EMn32hZNSyT6H7q+GkKNpUNKd7FNJosSMvnRj2wRlFmy0BLsm1idjd9
7t/nbvlWm9g42FXYFpFdx9fvpOAYlRfiEncf48DZaQh046bpJmNVOiGJpqp4G83+M8pKKlYnc1/n
3ygBKhYG5rElHpqX2Auwl0JoGsxpQM41L3mIpF4W/pVBMSURERbENenMcmINncTbQlOpeT2i3MbP
7JukjtfRAFFYaHRszQ64icSCRz8TgupZSHUuOnSAHbkPXL6HPt6YHbnXwhx0WkcFsrPBwjZkWJoH
jAuAvAbQDszzeNVYLwnXSBYOq6Fd0kGkmlvMJrX50brOHhLS28irBx6jWY+Dkd52dKM20u5XrQE8
ui/p/RbY8MmNk5ud5ECtNtaiujYRDsjXwQ97MuHYWUwAh7h6tmIVSRS9mjqzR1R2sYw0E6Zwx6ex
cDlHwASg4zP+wOyW7rMifyXc/+TOTnRlkGhHFmlODQ/5bV1FrG4Ma2mOEMoNq1nb/etkcWXoI3QV
puwB3ooUHxygvvGaI5PE2KRj/FyXchjXYvTVmombV1E2W4+OpvsUUChDzgaWoXKC4X2RKEUNCxW+
0YvtYBqiMPLZm74NNW6dtKASVGifDBnyG5MUVTQdaQg9I93T1Fd+KL66NDQtbFHXa+AM636U4VKH
tKL33Sq0O2vjyIfOyYwl+wJMLtaNaSvbI91tBE7SdjNk8YXN/nXCUB7lAYV7Ex9vwK39imhhqQBx
Npdj7G4oKViklbZvGlrPzLEHoG5T65TDRcMSxm01ZtEzkYngWB+uLFd5GaeC/tvQeoDcBtreGJ9h
nFAMlBT7NtbTVZUNxaZSFkVHbhp/kje1ETeg970V62Bc5IbRbKpmy1q6vAFWTzqkW81hhZ8d9Nq2
anDx9AR8CjtM8ZAgVbmVv1dEXAkDgXeJfZ5vX9kTKWow6tyRS0bjkexdFIP58nr6lJKZs6kN50kD
S7BuCoxYhKLmpWfKgvG5B/E9FEfDhAlrwdNZtiLEFlJHa7N/EyaDH8W+AJOwCK6CgrOkLKd7QzPC
UyXF1jWEz50HA0EbqhNGZmxiinutIrOXiQCh09rPZTiIq0LihoKVAWSEPOYQj2xYQ55v8iGvrWJp
uxD1Mbm21ZKClwo92f7otJXjDV/xwF8BhoSKmckHqM7exu4NOi018f8xb95E73XRFJ/tfysv9jut
WXUUhO13of/vvzoXGf/5p3/kD7/QD1+XDcKvnu/Va/v6wy/W30fF++6jnk4fYDt++R6Cj0L9yX/1
N//y8a8MnJ7rQFllQvvjkfPhtf72EfwIa/3bX/tl3vS+uMLFQY0XDcaqpwvKXX/xVrtfmDLBaDCM
WmwAqSb9+7zJjsUwhe7Zpik9DPl8F7/Om6b7RVVXMrraIOIMpsV/Z/9iqIHyRzAa2plrOq6D84dN
zE/O6kLmDg+2AN5nk3zWbnaXRKaFMtqfCifF4Kjv5GB9VFQENiFJIm0Y7ojzYHm9xEl2qIrs7jev
390v//JvF0LG7xZCusd3RA8tPm9X4Wp/AqrWdq8Vjs9WNZ2GZ8fiXpRUwSaRwaoXJo9xGh7aHj2/
SzcDuSYsPEicA9pF52YXSWQhjm81p3lOIp6IDk/7RWQklzQvDh3vBjCt/jQV3TPB5U2vqcBCzM4F
VkW0gn1aAtVp9lPLj4qidFEyxaLtlbXVHE9T1u6Z3EkS1lcJaUM9zy+VCD4tLwULH77zSpHiPX2P
sVEXexq5o5bSP8czge6ehgXFyySWi6qZ5ncADU+gKt69CMOBu9Wx7eQzTZc+YenQJyxS5ne2mX9K
sz01trjputdq3je5w2EAZ+J8NAHkIhO+DyFqb5lfiiC9dMUmT7COB572FAyYq1Ff69eh1rZamXBX
92oepQ1dSklsLy1caQ2KUh9jY0Q2K5IVTlxWzKWii7nhY0bGfEouNrU5S7vk7gIkHKgLtp4peAE3
TuNSgNHLQbis93i+UpHeQ/+44E16zur4yEb7GAjtJhb8hN7Wcc2jUfK61FhNG8+767jMypAv3nDh
BVjD8MrtHLu4sUw0uYkNBh1bx8lW3zk213LGT07PDanIYaUF7p1mqmxcmhxRFJF3KCbk7t4oQVw0
a8ZtDioEXkPSxy66zYiiorflto77Z/Tvky9x9DWJfd94D8yXq6HLDxW/Bw3sXOuo51pzS9rsicnm
8icX+e85j9JxGHZV7S/rVf2nY14T0RSFc71aGKoQjF4MXeNTlXRy62fpnTWmn7zmEDhiYx1XEah9
7cNMr6jKuIg2Tv8s9fN7vi7PI4qpOfg6gFNN7lC/TVfU88z6cB6gOTXBJqRRInaG5xGXnmyyS9xq
6+7DsZuH71dnVfOJIIaNRAY4oxrsK4Ki73iNKbLIDulg7Uj9Uh0PFW0ynv75yybVzejHmxXfqGlS
hERXtXB+Jh1LolxBnOiYLbjA7G44taa2ZNhZ+zpnmIEBP0Na1IZnIykupcetwxgoGCpvBd+vL7wX
q2iJ8u+LKX6MLP/ctfGRWoqDFQ6Lbqhrmkm8cyjbk28PJxTTbf19BTH1DIgNBVtqdxYqQkJU3BkJ
wOPJ/NBkep2U3Ee6YOulEC5Ai5WTeSAUsgoy7VtZDs+UPx6NHPJzlBQrrbV2hn6uzJTGET5ODFMo
vMY9jfecG9ILL14abRO9uZiDSsolRxpv33oje//nr6YqL//dq2nauikQHUjp/ExaxRkc1KEz0VM0
t4CUcmgTIZyGvriQxjwSBNjFoVzBkmDVmd1F2Zpj5rnNtLWeZZ96Np3GTN4F487kFWxmtsLcsKwg
PRJB/sj0XSTo7yEj6mUQkYXPJzUX7T7qs0upF5faphnZave4F99rtNyI5/1EUVhIhaZwM9pRs7MX
TEud/q0aCp2V8uIbuXYuuHnJRmwgDe3hAlCMFH22MRucsn1O1fvQfxM+fhTTD4+gUI65mxzDStIx
k90JM3j//nJr1rWDZ27kmccqgU5GbpNVcRo6BFXfyy++LXehTI5WxB6428JJPqo3YnbYW5qb1G0O
E92YvwxaP3gjfnj0/cM3xOPq5tnO59H96a7AcwMk1sQbAv4Y7nDEHhmUieVSM52V2F0t/H41+FAx
xxeLEX/Q3GOM0bsa9SfomdD2wo4amf5aB/QAZOUCXuPzn180TBe/v2gsk88ecwt1Kz8nsTqnkSLX
+QiGCoMKzhgR/i5ou+dwSA8O3Wt89OFAzsOJFsJLLvFPmRkHQrsjNtjs005DoO2OYcQz1UwO6HFr
UH1bP8wOjdPsy8Ti0RNYu9kS745V3VjTVxwVqPvxp8wwAGjxsYSFkUBNaCdr5/MOxx3EGHkpmo6i
aoXe+f7QWSvgtW0390VBgxZouTTk5tY1rHjTu87z137G60vRfYLoscBUd7CwAGtJefZ9f+1a/W07
EfNpS3whQC0TZBR1Gc1BvRmc6TYM6DgK6mPnXQ31pavbD18Hr5o+FTI+2obEHctPVNX7MiNXOpu7
OB2RZpJDwKM9spHr1PBRO9auomR04T3kXsmapWOfHOR3UChOmUW9Ij920ETHMpS7iY0CqIBjLMyH
qir+5CHwD95XwWzqYE3BKGQJBM7fPgOgmA5BnwHKUPrBQo0SDZ9Q19ZvXdk+DF5i/gnW/R9MntiN
mDhtkLwubbs/TZ4JhVH2PHAlubJ8NTlE/y9z59XcNnb28a+SyT120A7KRTKz7KKoRlHFusHQtITe
Oz79+zu0vbG8m91M9F7EM1tUDAIHpzzlXzRjZ1ifjRgrIU5jLe32eiQjlfaqjvx9GNO38BWk4XBL
1rRq9ucTW/sZhyRvAmiUbdPE5L+OPLJ/oBiiIWKrw6C3yJX7dCjiO09rn8hfIfxKRKiv588oCC56
o35Km8L5i+HX5eV/OtoMKswE4roqqEH/NP6lrza94nMGh4JutY7LJapT125sbRgatLBrAPnOofJk
2YlmveeDPQrr9qmt8k90UCGYaPUDiS/Y8ohe2ShF45UedIqurAIVWApCAOW8L6fbrnX+auP6g8lj
uI6wpQECaYz4KWSHggElkfyaIM+9qgr7iyFotfhat+70AJddnXLAWQoecxjq1CnGV2hZesUczPNG
cR81lhrkHwhZFYfqn7/YM2f5x5HVdFu1dRjNxA7QUS0Z/fzwYnEcHdEuxl5FseIZSk+IGj9mgRjm
fSCw76RS67nsReg4aVSf5uDpWYOD91zr40pwuoCRVj5DStwpcfCYvrQ8A9GoquICOG6DqtXm2Epd
QE+hXN9joUxTad5B+5n8YO3WzlOPpOuMvR0QrF3MY9OFs8JEUhQKOraIEO5Uco75bOdF0KkpvlIA
JhXjuLNLyv9tXT+Frv8mp0Ne8kLTlnAY6a892qF4oir2QugcF5TeP+sBIe7QAZuIKvcua4PnQWYy
gUA/3g8KJLphMdXZy+gS5bd2d2wQeP2L8dZV5+d4UgMd6NIxJ7EEVKidz5AfRpziZGBCNsEINi3X
2H/vph5hBwXNBN2zLsh8YhetlOQk1KOajVdpLtEq3iFEAjmfmlVi00+giicicwaj9i2qur2KJ+Ks
E+RbZlcuqtL+Yt6VhfFgt8Zzt6sDkBUNLrz4yyWwYC1jLzOs2E1uHV6cwV4yC6+DamkE5RWZ5Fzz
vlhacemnz6o0A6zYFWdWCz5J6+dOE8coSDmfU5zx5jgwavlKi8Dkpo64VtVwutjgaO7PrVI5BTZp
AgEWGkUYKw70B+atNdwYNSIJI6zeeUSIN1dc6kMpJj7zbsBusqcEylYvjWrz6UKLe0SikppuQU3/
IkOeCbvEe5B/7rwfqPSzY6BJjPTRvCvgA5cB/tWwDTFgqqer0KpoxPQhDZR8wsEUHe20HFZD+4xq
NcV/C5CQyOODEYsOSwxc1+0ihUKd3IjCD9HnsIETWej6pyJbZqPWL8PQvXek/zQSKZQqn2zL1nG6
ozitDPgl1GAFdZyXF/h709qZkrWBc9UyC4poZQsXgWN6nzC/in2eIOA7xNldVJtQlK1i2kW80U4d
0fXNxGViUm8PdeXBso1jZZVP8tCR53zdVohPshHIVAQBDeZ2MWFeEN60ghjdVMhhNRlPWgggO+GA
zHXyIrpsByV30+doQwRa9pIy9/qhx4yjb/cyFlCowlcdCXjDO4vKbBfoolsOlBOMCrVNZHsAXRDb
x802JTebYTT6pkzBKjRh/EojCHfXdGA+XKnEAXU4ikiI4UcXckWe8smcB8VDa0W4LOvhiXIhRWdm
lROeUkUswQRtjQAsmycQ0C6ZzS4zUzVIAIIwPNG9uRRAuVsD3YUwRCgmOHp6vZWqEZUp0ICNT0BA
bgsjfiF/32P/eDJJnJ0u3ctEPHH6PTa6+8m8BuInDcJbdOSa4gYxdRw0ea5WSV6o6r0MXfQWGAaC
s2Jce2FyXRug30DFLCD13KVtu0fNSE+mUxI/cMOHOkY9CClWdR5DJfXo/peqc69OJT03hYaNCjQv
RsQEc8kwHjD4Br5nTfqLQ28NPgs4eLa32JSwqCI+tSqERke8UPts1j5plxozJ0WuIuykQXhJ6p1M
wyPMfcbmTmrll4ZzSOvuSRZU1PEUpF01mwaoKDJGgqX4ZnfuIX1yPXpBdXrQ++5pHDL6LmY5Lwmv
as27iKEewGJ4MlDQUVVzMyb9MbKwzgyumy481TEbTJLtGqg1HVDMgF4rjty38nugIp5k+G+NDroW
1dYww3WAJ7Xm72ynfdFGNnu6mHNZTgLmuU9lCQeQ27IPVAAdk5REYvR9o91Tm74WiGYC3rpgOlHj
mjVq/JzijGI0LlZm7iGeykOxANsJGM0Cjyg2vTeyZnwZLw6c9hhGimx8Er1Nz7HF9pINX9EoxFTN
k9H2SwWBWjli/djucTs5yArZ2egmjO46dx2x+YPmODU5kj2T2PipUYIP65/ydJw12ivMyIP8VEBq
6zb1V7K2wkSKFBW/NVq7zX3pd5cpQGzqReZkrTGUh+7m5i8yfO3HhFRspDIek6egykIGFeX9XmeQ
tFHdJ1Z629bRqbOvMr1bJAaESLshp/GzZy1Ib4USn2Q6QZFxT4RGR6U2bpuA3L2yscTxLSzmqpLr
prj/mCHjp1OSY0O4T9xRoMWZpys13uCCQme2IdzP+/JGwWNhpkcOQjI4ic7FcFIUkJla7SHEWwcP
Y25VF+ijfjZCcqyqbpzFlCnLwTWUQ5E8KNo4svqiE7RUWhEhDJjSyy4i17hBgRn4ihKorDbOEpzf
sPKrdfBcVYZI8hB8SgL6jhVsrUVudpdN6ugLMNjuvICYvACxhaL01H3KIp8GtVe7iAi07trUqovB
UYq1ZjvZ2itKaF11vFNQyVzFjt8slEq/AIZGZdaJPkOmfa57bYAMi0RQWTsKoo/NguIZNEHw7o7W
NMvUqKar8aFGRpu2NTfgVU4DbMhfDWZuzCxTqdeIq3IwxVtTkeEliuNzU+cB6J5GSYJoYfxo0fOH
fogoXmSgz27Ey/MZ0ILixcW+v2lLcddYRbFKFJ5YqZN7rBYXjGg1T1KHUtvQM1ciZVw5ZeIubKUg
daIJKG9IDPVrTNN0oWEQEBF1L8bqSzb11cVkY61LPxMRDDneIkefSUzuqsI6ZpbbRnXR0aAdleu6
0vHLmWhw6U1zF0hzHyvIkk2GOAANo+sYXuOm9qq7vAqg2yZFCMm7nWaV1m9ddoSV2SJ7FuV1N8OV
NN5USJ4KuJr+pOOo5eF4WENzMB0gZcj2LUOh10hfKfiYpWjpRdybn+EGpfvCX6acy/NYg3Pv1jWy
BE59h7rgjT0kqJ2RFMZSHKBgPaCns0VrBz2vznWWqH/iZoVwkedqqwaPDXnQ8+BOyfMSIXaKdiqC
6cUNAhUhUe+UW0gZl7kNicfLaCECbzY6DVkRk/hgwIiJdu88gMvPuKn9rnXBk5q+j9brhFlFbpQb
px/DZRF3jLHZ4jqCTB0yhZ8RT6ESYkQcsh3qBO48HWtmTAyIGvKsSOzxSlQpVpNpdEn/7MZHhQvM
VyzN3MtbyydepZ0EgJKprwDbREQShT8vcS/U3n+CeVgvuk48tI1Pe7lhbLE4y+eBUr2JF5TuzEWo
lgCzuyZFVIW12+QWJzngHAnRW4ddj455EB1TSzzUFuyn0O2ii9yGlsAkWfuscqq2W1eWqz3PdqB4
GtS16aWmwadGFpbRFDkFiC2NbXKFltY+jW+jSkG5IlQ+pxhcBSK6tNr4DQLHobhAzdEPnqKC8gYd
0Hnp5/dNx+bcWHN5npY1U4z0DHIfSr5Q4afsLeCgofpP576amr1UYGuU5FYguDez6c5nKtjb2j+1
LadvrmhXXpOuZEVjGHuwvWG0bDiVZOVrgNw7C6iwNGNyacRvKN+8yV+0Ow7YtIxOuENRXbwau47O
BJ+nYtAHBZJUYUzmtQq8VoDVNzguz0W0iZAiJ/pJ7HOZvb92TbzNKTyilbnCRo1H5c3J+CpQBCTJ
/Laxc4p38a7JwrcaGT7E4t9k5cLVONVRYZ9j3M1EYcpNLQcbAPu3sPxESD9xGyB9LeJgJXrzwvAN
VWHOAmc1lAqaYEi1Dkl2pUXVnSmaYN56/bnt5Oho/eUEfoGHf1iT0V4xlYcxzK7MKjgZY3htVXmP
hufFYPOuLM5nWdkNc/o7ZdLMm6A5ZhPN/oRjTdGrRY0imGON24xYelmzs6NDYJPYYeoWakwMFZss
U2UWJJQhsvoEtGQXyOgzpBKP08ksArYsWwNx/4QhnOxNEfdVLVKKJeveydcpHtSSepomyfU4Jufm
TJ4SRsrgtKk+TbV2kEWwytN71F/SWxekZqe659FWshu1qW26NuQpFeoGOgFJ578JhVKAbd3oHMnJ
CFHE1ra2wtuVSVyRBadODJeC5D6gmB2bgIFC/6Hrs9tOdDdOHiILXgDASAdwE6IBBm2l96XH4wwy
Jqnd7K5WXofOIsLQWCkaKSSmYLxrnBpaZFqgEjqoEFFxDPOdfL+yeCpvRnaF2lSfD2W7k1HUQMcH
4QbiUju7Rapgm8g+ux0wP8p2JB0Ij3CFwSKxgEqaDFgIwZXYhg0h8EDmk6VzJfIOQ+u/WfjmDC4L
ngUb2y4caHtn2f2Nz+tASXAHXZJwygreVE1HJCO9YMrtWi5OnPUyUlIc9GjdeuV1VwSnkOZFx7ti
KiPaPLUvDdP63AmTnTW424vIbq7Y5hD2vDTL9klv/AffImozKTbKhSVC7gPUq6VW13K+ymT0/KLl
wpAv9BykGTepW192ZXYtVy1Qp5UyJJeB2aDeECzNkWKNF6UvssopC+DSpymqaVc0+n3Rox4ABwP2
/9Kt2n2QG5uEjFjzyfBba5EK87bmlSMNvxYm5cq2IEh9lC1M+S0Zc8Zp+iLXoyyNyc6hrjNEuR5d
eAhT0VB6sUhltIkI1GBg2TpkKFk4zb7Ny7XMvpuqWMvFLnufHN57Wdx3quRaPp9ax9dOQ4U/1i86
3OunHJPpInkjtL1Qs1s1QjG2A9GgTt5BsYp1wyxotHYbY+Vl1JepU23xZGQdBOqeBTsyJYJlFrsX
UdA92bJvm0Y3ld5eBi0PPDX35M6Psph/3hnDKLvNA3EIObKFicAXcSJSlvwDBh8aV/3kUx7TIv8y
M9OdUIJTOzXbHjgabJqVjcKWFdxmo4fDBVU0czGJZjOUhpjTed/ITVX3Qzqs6QbY+hwrlSfhIdu3
g/1GJotB5FQhqsgVNfcFkb7LcPJXClY9zGpeaeX2T41NAufrO8rvdEZ5CYmfv5hGtZV72FC323OE
LAfZUq1DhWOGkTmHomS52UH7RPfoVta/ZQW9McHGQ3ibdPeg9Iz8ZB9kj7cMH3WjfZFtXgwl3zLl
KcHhSC7FsyiuUh4qmSMRxQdkGS55Tgk7DvVUhFxZhZmf3LoTu5wRU3CmqFvm+DOhVV15aFV75njt
afdq1O/D3D9FIj7BF9q3BBZgyqKDmZLWumiO9vfRNDxC8vAXevos9A1IE51kGOmCwUGm0Z0edavH
CgrpjKKDDuU4SzSh8V9xOtRpspUqowkXz+sZPsQITW4bkwaoDhsE2xo6zw28cROVb68jJA1EDzva
RjYqGI9OBOM/i4lLyxoA/hB2NxTzrwnalr0AV9WwRG0LXeIwkgGNQBACTYxMyrumUXsB8Q5wJkW4
SiTHTP3sRkhMZKQXRvsA+gLWvb+MGpaKZYRHetT9TFS0/+T5M/gyGFboEKlWBcjubH7ajcsmh6Bw
vlsNjNLMUMbH0KP2mtYHu4qRGxkfYyzlW2C0tsJTOt6mgjIwS0SJbFc0PTq+8slIvWVgExZx8KAg
BsAYgFmEDUChNMiO1btMDTqa0OMlvcWV6NsbNyAEL5xnTaU5XPRuOTOQnyCGehRDt48NoJqV2e8p
VqEiQ+oxhSFmaYgZe3l4tGLG1bO6Jaop7M2Ic0Ljwz9LIh+14K1wjU1TMApGh92H5b663J6it0/I
WpRAKCwPTsgjqiT5AgV6Co+Fsw0F62tSPyUJpJypSHD7UJD2EWvNQigDaQKHKH9eRNFznDD+ih8r
6PUna+C/6yzIVpBuKcm6oOVABhsMDN4DPgDl863iIzzPbQuxnUg6G028iZY6T+a38ygMADopr6jP
uuhkhQ81XXYEtwGLDsi+GhA3lnbjLUSFDjzSoUilWtUm1+kmuHZ/Ryv0JoBzPA9M2sPoi87UEl5U
LptsU1lyQkzPVgnc7/xy7dJDOntExrSk7D92Kr7rDVGHHqTe/TVki03uW8OC5nC18QZ1Wwh2X1OQ
hHH+o0tdCCI+t1+EuQtMA/hxmwxHPeGGMVFM8bAvLkMX/Ov5480hvCtE8py5uJw0oBvtBj32lIdS
PVgtCWoQmgCgksX6KlJVdTEE3hVcSH2OGdEwzwkSItMK5yJLbs/DoMUeKQdoWiOvadwXxcYBQHpZ
Zvo9CokgvYFmuGNsz9JQMBUDj+g2sIvNZPX9WlVoLARBDCNqnEWqlSAj7TLxk9zGYwZzgKQKzGUR
ebvzSk9xCHBjAMAdgLa+qndJ2TgzARG4bMVwHTmMdMaOSp95IHC2NYQ+gGigfbPAQriZhxqqStNI
FSsOppmXQepolW2pNQBiWhZOlX4xcaOYA6+UgGJANYJWOuO2ijjBqRvr29QH8ULacEyURl+MPYYA
KodTVhPvIMd1kfTkNUpIOZG5sYzD8CaVMtS6jwyHKZYqJYxZ2sgtiQKhakMV1kDTuMI/gUoi5KHa
0ctiDDAcWdMo2zkUG+1zbcfZEoXJ8wbHQZMmI55l4wxO+33gqjC7C6TOuhYzBk/BABhNqR539SBT
pKnYuIwcY+NnCVhyezHgRDXY4TFjf57r/XiJEBy2Y462dFMfVxlycYd7ykLvuambNbrF4Ht02JPs
AgbWPEJFyPnoDkKfJ0gkkh6mKL5Q7Mg0daFbqGpklyMqNKnJDhHb1tbM7ISchCWss0S+/l+Gr3Bp
IUHpjzeeinJJYl13aBKyDTM4tMYfq+o1Qyz7vN+jKVQjLGyuRMLOQFmv4TiAb1QTGVCJkbVTR7vJ
WkTYg/FRc6M3R1ZGTDU56gpbjuis6zKvV+6grlIdfeI4PpoV245VpW9jy0UcdCtDTJcotg+XCEeh
hCv4tgvHDCGQZ78p9LmXsoizeHiMneG1Ma297V57KYLAcaA+ogLVzzK6mVTOZ37bP6ZkI+dtqgpW
UefvHPm3nbDbh8LaOnhl4sZyKYbgqs21U6A5OAnJASuscWGq6aM/JMdBi45tJ3dHbm3mJWLRmeFr
6NS8fJ0jy8+myyBhSP2W8Ngkd5OvMwauClMA7gaJB163s0JDtC3GbasuGJxaHJyouXU99THLybMC
87lwhrXVM04m53umsavmI4frEojRW6OnO49dbFDHR6hIuGZ1FIxwoNwooX6pSh7S+aVYUCuX8qIO
dAyp+yEhR1djII+anruv+0d1oMhvtE1J6Tt581wXDBxiTp075QsAdmzoXXx0q4i4nIoUt1fbw1Lj
zNfBdVRxfQd2rJ01VR6i88Z23vXKa2tuQo82imoj9zRpmpi5aLl00qbJ88h+APbDLcdnDXVNxknn
nVYZqSI8MXSQQV44tK4oeqGfXvq3Y97dpGXyKhQnXmNJGwt2ZBUuP6Vf5TO66pxNGDnk7ZCzPvB6
tjAGsOUDR6zcdQIdDXdZBK4UbKb7PSsNBxgmB62SjZuj5EcfkbnqolUNVxKPIZSmHIedhwbTJ1tt
kA7kbecd5W7b6sM11DWWvzJcgtc4kiPdt73xoBQcI06J1ahGrVF2E7W63cP1AURoDjvBSlKcCAsm
+5oyXzTDpuTGLJFCDKdwi+ToQc+rU1JZ3EOpkmNzrHBYuEjTY2AkPz+wOUZ1l8PMCMCwVB06E+Cf
SYYwFzWVCBVVd1XnPi51QbEbbOWTIGLDTAb2hzIfzZAmlUNv0lWHldMzWaewfIZqak38znkqn9ee
IDFrag4N3UrfZOxHA49cslH3qtZ/aQ0E8NsmyJb4VuF+OUbrAvWkVLfY0Sc2mZqZxfFdzGhM4fvB
PD8fYzE50FxamPtW9CbalICrlha68RHNtDsKXdSX5E7kigSOhXeQclm0TOfnWYjUeUkIGR3tkUne
YJsFwI+KR9ptDYsrUHKY1Q326GWHCVaG0t8QviHn6tOLhiYcEqDEMViu9oUSzKoJAzwdef1e5aMk
Ym7TrF7Jrw05a2uO2ynpqQanTACT+AqSz1vqDPvzjOhx2wZ8z00M3bpo2L8yaDzJsikGyOg1Wm9i
VZqOMm/x+55TB7SXNCQMpUCQItQeRQrVyjMRF5BRme9nGexJ5OaRAl0PtrstGnfVtZq2ytgi0Nai
NEMYmy8iZW/5w7Pjsr2c31Ke+vY8pcEWJfEb1jqsfY1hMWUYrmr+W2RRdrBqHOqROioA6TtTnixT
OKQoallwovVgZcNrNMNwdQ4gDU+/EmUMni6lxH++u6wsVgbitQqlAYyHMiqWxLs+JMm6mWgDIdkm
RvKAqRMkQxrOpBP4mXUpLdap6vVjenQb4vnaCA+i6q4Malxo6uLtWDjS1ucWv4Ev51ktw9jzYw26
thHDuD8PfmPUGvIUnACT8VZpprIsfdaYWodsO3aLtxblxNRqpAdo7q6p725HEyFlRFRQ7ArndeUe
ooa+mx+yP3m4lAgzwIyxxl0MSMwXCPIy9GHE3Mp/CPwQC50u0y5R4NrYTOrOK4fbwdff6iBl0rdr
r8ryQx72nAQlsE0bT5y2UsJ5OOQ7qge4LnfOuLJz89LXYnNZGfbWIgeeN5aNIWPWvuATNs59rJfW
sa5+MvB0ze0Yr6VQGa8QtSaByE76QPI0WpgbTIX9ZONjPHklN63R+zAr6XQZu0jYZ8+ubCk6Gg+a
VQPMsKdsCuKLEjrdbK5QLVlizsBFLPxosRqcTV38FRtbOwnc7ZLNpDDQrofkdtZjKFX34Nt0oa1W
RcUF/kPodU9tWK5a1buQ/bKhfklqKOaKyVE0UfHxPUT2kJP06RvMX7xmZ4xbVceSAErYhMYhpVhk
8NAURpQEMCvcD+wRZ0LdUzjsZ1PL4d22ww1r6Wi66SrwDdrDPeK2CS6LibdqPfPaLeg0JqF6Tatr
l4BWZyYHlHohdquawZmaqkivpfFW17rjFFM4Hu3i6uwnEDch4IzGuouH8DbSxivTGZRVmSi3WgmP
mS0Vj6lb+HvIL06028SIJyIl7HMb3NOYUrWrgb1RSS167UKPoM078pilm0m4rHYPasu2d9bAp+84
LPue1hruNCDz6EkATkX480uku7cmrtaptBaucowFHNmKd1RsFFyS067Cb6Osu7mAdI3MCZoCVXvb
4/919juQxixtiBRmWBI3TOHn3ulgH1fKyZ+my7EhwIXohOieoe88essYbknLGTR7nbyimVNusf4i
uBWyG+UhJeubwV1EwaYnN0nNYisCL6QNjmNq4GDsAAcH1RnvgCxFNQyCWgpZ47nz4fkKZgxBGeEr
QlUepEQ+1ebXzpahgOJGcNlfth7zLel8mKYsLMd8MRCnBfiOuzjdZZQ8ewiV0u1hqJUSjeJyi1vz
PJT+52e/iizzX/ARQrHAaR7dEKqdpS/Q4CTjLLgTI3N9nDMzuliMH3ZqvjvaGP3Qig08/nX+VLMn
FbKkiK012ZswQm00T15dk34D5IN8pg8k++dNvm7LTzWRRvtcdDrqFHK3KIxhY6IOi/IrVubua9eK
jWUQ/Du+uPSBZVMXeMI3kEZKc5Ga5r7A/AdscARgN3mTuOJOlYU4YAJKhOBmwCv6+7/IJn9AlpCg
sHfQJuS3bKgjrok+PuB2CSj9AWjTmjWcVpFSJM5JTGjkk6S1KGOkkB4kKuCcVlAQ/PNP1X6P7+Fj
TUtYOi1IIHz6+491YoQ3JwsB8nNneWVPxn5GC9Cc7q222g6geA2nSGZf0d/fiD7fnvardthvlKKf
vvznRxhG74hL69f8+ogsxs9kpQ/QkH5gLP2Oh/SbJJpkKZ210A75f/dL37XV/vhC74hNp7zFURCa
FNJjGfT3M+fp4ss//g4u64c3/tuVzqSqP7tCckSrrv3yigac8csZ6ac6JkUG/jBF0FLxv/1Y038B
U043znF/+zEkqh9G6N+NwZ8/3u8ZX7+/zrsHOH5Jw4zEsKlA3Pw4BHAIDODV75hd52v9fhB+usYP
gyB+sciobU18GwTWwY+DoP3imIIBMsX/6CBoLm3P/4dB0FXLhkbw9SnfD4L7CyILOIq438ZABRr6
PzYTDMdi3/zYTLB+QT/RhETHcL6fAjCcHdcWkvon//yvPb2mAXf++NPjA2MgBvmvp/xxEIxfVBNw
sG1QLpV/2Cv+0ynwH+wYv22tCAgnX86bavha/0AQ/ctf+L7n/P4CP+2Z735RSnZ+vfTXjVV+/c93
e8V5v/vhh9/3v/PnfPvr3x7w9x/97rO+P9X3b27C1+pYnYLx/IPx223KA+0ff//1M/LjU/jjZkdP
/fuXfyg0+tvc/7Przo51mIQnzq/v15JHiZQ9+f71f3/t+TE5/mxQJITJXvGv4fvH398N7g9z9s/u
en5Mi2P23vpIgAf/+JXB8CThUdmjmfITARj/Ikla/eitr6oQTr/y+Jq9TuHxb2v51bux/7Z2P/o5
O071Nv1+v+f4wNFNNrIPXzj0259cp3BxkiznD185Tz/DvB6/X+l8018Ps49e+kquq9f6xyvDi5Gk
gY9e+TZ8/YKoxLswBB9Dl1jso5f+tfh5buhI9nLYfPTCh7Y+HbN342wYtoC88uEr0x5osP1Qfk2a
/G+/fgn91+8XPe8rX0/lj37Kw7/1Pfv3AgD/0W4oV2WTv7vjrxHlR+/43ys5f/SO/0od64PXvw9P
YfJupkghBENSmz86JlJlIfxpE/+XysKf3vcfna+/JSK/P3W/Jxh/9NfehxTyN07J67H65/8BAAD/
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Prezzo per Categoria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Prezzo per Categoria</a:t>
          </a:r>
        </a:p>
      </cx:txPr>
    </cx:title>
    <cx:plotArea>
      <cx:plotAreaRegion>
        <cx:series layoutId="boxWhisker" uniqueId="{A4954B74-C0A0-486A-B73E-7C487F79F1BC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  <xdr:twoCellAnchor>
    <xdr:from>
      <xdr:col>14</xdr:col>
      <xdr:colOff>598715</xdr:colOff>
      <xdr:row>0</xdr:row>
      <xdr:rowOff>43543</xdr:rowOff>
    </xdr:from>
    <xdr:to>
      <xdr:col>20</xdr:col>
      <xdr:colOff>163286</xdr:colOff>
      <xdr:row>7</xdr:row>
      <xdr:rowOff>32657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874F33-CA63-BC2D-F12F-5D889302E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598713</xdr:colOff>
      <xdr:row>13</xdr:row>
      <xdr:rowOff>125184</xdr:rowOff>
    </xdr:from>
    <xdr:to>
      <xdr:col>13</xdr:col>
      <xdr:colOff>892629</xdr:colOff>
      <xdr:row>27</xdr:row>
      <xdr:rowOff>130629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46F4EB5-5405-66B6-1787-45990DE9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13</xdr:row>
      <xdr:rowOff>160564</xdr:rowOff>
    </xdr:from>
    <xdr:to>
      <xdr:col>21</xdr:col>
      <xdr:colOff>346981</xdr:colOff>
      <xdr:row>27</xdr:row>
      <xdr:rowOff>149678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AD84A8D-D17F-B6F8-A29F-EA89B69D6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315684</xdr:colOff>
      <xdr:row>34</xdr:row>
      <xdr:rowOff>168727</xdr:rowOff>
    </xdr:from>
    <xdr:to>
      <xdr:col>18</xdr:col>
      <xdr:colOff>838200</xdr:colOff>
      <xdr:row>53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5F699B3-E0FD-B931-60E4-F19AA51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21771</xdr:colOff>
      <xdr:row>59</xdr:row>
      <xdr:rowOff>146957</xdr:rowOff>
    </xdr:from>
    <xdr:to>
      <xdr:col>18</xdr:col>
      <xdr:colOff>892628</xdr:colOff>
      <xdr:row>78</xdr:row>
      <xdr:rowOff>54429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625CF9DD-27BF-F89F-92F2-87A774F2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738868</xdr:colOff>
      <xdr:row>85</xdr:row>
      <xdr:rowOff>149678</xdr:rowOff>
    </xdr:from>
    <xdr:to>
      <xdr:col>18</xdr:col>
      <xdr:colOff>323850</xdr:colOff>
      <xdr:row>103</xdr:row>
      <xdr:rowOff>161925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F246EE2-EB49-D2B1-3665-72C47F5D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146956</xdr:rowOff>
    </xdr:from>
    <xdr:to>
      <xdr:col>16</xdr:col>
      <xdr:colOff>326571</xdr:colOff>
      <xdr:row>140</xdr:row>
      <xdr:rowOff>141513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Grafico 24">
              <a:extLst>
                <a:ext uri="{FF2B5EF4-FFF2-40B4-BE49-F238E27FC236}">
                  <a16:creationId xmlns:a16="http://schemas.microsoft.com/office/drawing/2014/main" id="{8E504D41-811B-4A2D-66BF-A2D8FBCC27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0320" y="21711556"/>
              <a:ext cx="6422571" cy="5298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EB33A71C-8C95-4923-A3C1-DC3D8E75438F}"/>
            </a:ext>
          </a:extLst>
        </xdr:cNvPr>
        <xdr:cNvSpPr txBox="1"/>
      </xdr:nvSpPr>
      <xdr:spPr>
        <a:xfrm>
          <a:off x="914400" y="167640"/>
          <a:ext cx="3779520" cy="117348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35E8092B-331A-4950-9C1F-A116B40149CA}"/>
            </a:ext>
          </a:extLst>
        </xdr:cNvPr>
        <xdr:cNvSpPr txBox="1"/>
      </xdr:nvSpPr>
      <xdr:spPr>
        <a:xfrm>
          <a:off x="8587741" y="1844040"/>
          <a:ext cx="1379219" cy="5029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701040</xdr:colOff>
      <xdr:row>30</xdr:row>
      <xdr:rowOff>22860</xdr:rowOff>
    </xdr:from>
    <xdr:to>
      <xdr:col>11</xdr:col>
      <xdr:colOff>129540</xdr:colOff>
      <xdr:row>45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088B004F-DD0C-33E2-3000-4A38202397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8120" y="5707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1043940</xdr:colOff>
      <xdr:row>30</xdr:row>
      <xdr:rowOff>30480</xdr:rowOff>
    </xdr:from>
    <xdr:to>
      <xdr:col>5</xdr:col>
      <xdr:colOff>312420</xdr:colOff>
      <xdr:row>45</xdr:row>
      <xdr:rowOff>15240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35E65D3-725C-05C9-972C-69FB5C3C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U166"/>
  <sheetViews>
    <sheetView tabSelected="1" zoomScale="80" zoomScaleNormal="80" workbookViewId="0">
      <selection activeCell="J3" sqref="J3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7" customWidth="1"/>
    <col min="7" max="7" width="13.109375" bestFit="1" customWidth="1"/>
    <col min="9" max="9" width="9.88671875" bestFit="1" customWidth="1"/>
    <col min="10" max="10" width="14.5546875" customWidth="1"/>
    <col min="11" max="11" width="11.109375" bestFit="1" customWidth="1"/>
    <col min="12" max="12" width="13.109375" customWidth="1"/>
    <col min="14" max="14" width="13.5546875" customWidth="1"/>
    <col min="18" max="18" width="11.21875" customWidth="1"/>
    <col min="19" max="19" width="14.88671875" customWidth="1"/>
    <col min="21" max="21" width="14.6640625" customWidth="1"/>
  </cols>
  <sheetData>
    <row r="1" spans="2:21" x14ac:dyDescent="0.3">
      <c r="I1" t="s">
        <v>66</v>
      </c>
    </row>
    <row r="2" spans="2:21" ht="39.6" x14ac:dyDescent="0.3">
      <c r="I2" s="8" t="s">
        <v>0</v>
      </c>
      <c r="J2" s="8" t="s">
        <v>18</v>
      </c>
      <c r="K2" s="8" t="s">
        <v>17</v>
      </c>
      <c r="L2" s="8" t="s">
        <v>16</v>
      </c>
    </row>
    <row r="3" spans="2:21" x14ac:dyDescent="0.3">
      <c r="I3" s="37" t="s">
        <v>1</v>
      </c>
      <c r="J3" s="38">
        <f>SUMIF($C$10:$C$166,I3,$G$10:$G$166)</f>
        <v>98810</v>
      </c>
      <c r="K3" s="39">
        <f>COUNTIF($C$10:$C$166,I3)</f>
        <v>35</v>
      </c>
      <c r="L3" s="38">
        <f>AVERAGEIF($C$10:$C$166,I3,$G$10:$G$166)</f>
        <v>2823.1428571428573</v>
      </c>
    </row>
    <row r="4" spans="2:21" x14ac:dyDescent="0.3">
      <c r="I4" s="9" t="s">
        <v>10</v>
      </c>
      <c r="J4" s="30">
        <f>SUMIF($C$10:$C$166,I4,$G$10:$G$166)</f>
        <v>85535</v>
      </c>
      <c r="K4" s="2">
        <f>COUNTIF($C$10:$C$166,I4)</f>
        <v>21</v>
      </c>
      <c r="L4" s="30">
        <f>AVERAGEIF($C$10:$C$166,I4,$G$10:$G$166)</f>
        <v>4073.0952380952381</v>
      </c>
    </row>
    <row r="5" spans="2:21" x14ac:dyDescent="0.3">
      <c r="I5" s="32" t="s">
        <v>3</v>
      </c>
      <c r="J5" s="30">
        <f>SUMIF($C$10:$C$166,I5,$G$10:$G$166)</f>
        <v>169968</v>
      </c>
      <c r="K5" s="2">
        <f>COUNTIF($C$10:$C$166,I5)</f>
        <v>43</v>
      </c>
      <c r="L5" s="30">
        <f>AVERAGEIF($C$10:$C$166,I5,$G$10:$G$166)</f>
        <v>3952.7441860465115</v>
      </c>
    </row>
    <row r="6" spans="2:21" x14ac:dyDescent="0.3">
      <c r="I6" s="32" t="s">
        <v>2</v>
      </c>
      <c r="J6" s="30">
        <f>SUMIF($C$10:$C$166,I6,$G$10:$G$166)</f>
        <v>133356</v>
      </c>
      <c r="K6" s="2">
        <f>COUNTIF($C$10:$C$166,I6)</f>
        <v>58</v>
      </c>
      <c r="L6" s="30">
        <f>AVERAGEIF($C$10:$C$166,I6,$G$10:$G$166)</f>
        <v>2299.2413793103447</v>
      </c>
    </row>
    <row r="7" spans="2:21" x14ac:dyDescent="0.3">
      <c r="I7" s="31"/>
      <c r="J7" s="34"/>
      <c r="K7" s="35"/>
      <c r="L7" s="34"/>
    </row>
    <row r="8" spans="2:21" x14ac:dyDescent="0.3">
      <c r="I8" s="31" t="s">
        <v>67</v>
      </c>
    </row>
    <row r="9" spans="2:21" ht="39.6" x14ac:dyDescent="0.3">
      <c r="B9" s="6" t="s">
        <v>14</v>
      </c>
      <c r="C9" s="6" t="s">
        <v>0</v>
      </c>
      <c r="D9" s="6" t="s">
        <v>4</v>
      </c>
      <c r="E9" s="6" t="s">
        <v>11</v>
      </c>
      <c r="F9" s="6" t="s">
        <v>15</v>
      </c>
      <c r="G9" s="6" t="s">
        <v>9</v>
      </c>
      <c r="I9" s="8" t="s">
        <v>0</v>
      </c>
      <c r="J9" s="8" t="s">
        <v>4</v>
      </c>
      <c r="K9" s="8" t="s">
        <v>11</v>
      </c>
      <c r="L9" s="8" t="s">
        <v>18</v>
      </c>
      <c r="M9" s="8" t="s">
        <v>17</v>
      </c>
      <c r="N9" s="8" t="s">
        <v>16</v>
      </c>
      <c r="P9" s="8" t="s">
        <v>0</v>
      </c>
      <c r="Q9" s="8" t="s">
        <v>4</v>
      </c>
      <c r="R9" s="8" t="s">
        <v>11</v>
      </c>
      <c r="S9" s="8" t="s">
        <v>18</v>
      </c>
      <c r="T9" s="8" t="s">
        <v>17</v>
      </c>
      <c r="U9" s="8" t="s">
        <v>16</v>
      </c>
    </row>
    <row r="10" spans="2:21" x14ac:dyDescent="0.3">
      <c r="B10" s="1">
        <v>44008</v>
      </c>
      <c r="C10" s="2" t="s">
        <v>3</v>
      </c>
      <c r="D10" s="4" t="s">
        <v>7</v>
      </c>
      <c r="E10" s="4" t="s">
        <v>13</v>
      </c>
      <c r="F10" s="2">
        <v>4</v>
      </c>
      <c r="G10" s="5">
        <v>750</v>
      </c>
      <c r="I10" s="37" t="s">
        <v>10</v>
      </c>
      <c r="J10" s="37" t="s">
        <v>6</v>
      </c>
      <c r="K10" s="37" t="s">
        <v>13</v>
      </c>
      <c r="L10" s="38">
        <f>SUMIFS($G$10:$G$166,$C$10:$C$166,I10,$D$10:$D$166,J10,$E$10:$E$166,K10)</f>
        <v>6288</v>
      </c>
      <c r="M10" s="39">
        <f>COUNTIFS($C$10:$C$166,I10,$D$10:$D$166,J10,$E$10:$E$166,K10)</f>
        <v>5</v>
      </c>
      <c r="N10" s="38">
        <f>AVERAGEIFS($G$10:$G$166,$C$10:$C$166,I10,$D$10:$D$166,J10,$E$10:$E$166,K10)</f>
        <v>1257.5999999999999</v>
      </c>
      <c r="P10" s="9" t="s">
        <v>10</v>
      </c>
      <c r="Q10" s="9" t="s">
        <v>6</v>
      </c>
      <c r="R10" s="9" t="s">
        <v>12</v>
      </c>
      <c r="S10" s="30">
        <f>SUMIFS($G$10:$G$166,$C$10:$C$166,P10,$D$10:$D$166,Q10,$E$10:$E$166,R10)</f>
        <v>24750</v>
      </c>
      <c r="T10" s="2">
        <f>COUNTIFS($C$10:$C$166,P10,$D$10:$D$166,Q10,$E$10:$E$166,R10)</f>
        <v>5</v>
      </c>
      <c r="U10" s="30">
        <f>AVERAGEIFS($G$10:$G$166,$C$10:$C$166,P10,$D$10:$D$166,Q10,$E$10:$E$166,R10)</f>
        <v>4950</v>
      </c>
    </row>
    <row r="11" spans="2:21" x14ac:dyDescent="0.3">
      <c r="B11" s="1">
        <v>44008</v>
      </c>
      <c r="C11" s="2" t="s">
        <v>2</v>
      </c>
      <c r="D11" s="4" t="s">
        <v>6</v>
      </c>
      <c r="E11" s="4" t="s">
        <v>13</v>
      </c>
      <c r="F11" s="2">
        <v>5</v>
      </c>
      <c r="G11" s="5">
        <v>280</v>
      </c>
      <c r="I11" s="32" t="s">
        <v>3</v>
      </c>
      <c r="J11" s="9" t="s">
        <v>6</v>
      </c>
      <c r="K11" s="9" t="s">
        <v>13</v>
      </c>
      <c r="L11" s="30">
        <f>SUMIFS($G$10:$G$166,$C$10:$C$166,I11,$D$10:$D$166,J11,$E$10:$E$166,K11)</f>
        <v>11818</v>
      </c>
      <c r="M11" s="2">
        <f>COUNTIFS($C$10:$C$166,I11,$D$10:$D$166,J11,$E$10:$E$166,K11)</f>
        <v>8</v>
      </c>
      <c r="N11" s="30">
        <f>AVERAGEIFS($G$10:$G$166,$C$10:$C$166,I11,$D$10:$D$166,J11,$E$10:$E$166,K11)</f>
        <v>1477.25</v>
      </c>
      <c r="P11" s="32" t="s">
        <v>3</v>
      </c>
      <c r="Q11" s="9" t="s">
        <v>6</v>
      </c>
      <c r="R11" s="9" t="s">
        <v>12</v>
      </c>
      <c r="S11" s="30">
        <f>SUMIFS($G$10:$G$166,$C$10:$C$166,P11,$D$10:$D$166,Q11,$E$10:$E$166,R11)</f>
        <v>58660</v>
      </c>
      <c r="T11" s="2">
        <f>COUNTIFS($C$10:$C$166,P11,$D$10:$D$166,Q11,$E$10:$E$166,R11)</f>
        <v>7</v>
      </c>
      <c r="U11" s="30">
        <f>AVERAGEIFS($G$10:$G$166,$C$10:$C$166,P11,$D$10:$D$166,Q11,$E$10:$E$166,R11)</f>
        <v>8380</v>
      </c>
    </row>
    <row r="12" spans="2:21" x14ac:dyDescent="0.3">
      <c r="B12" s="1">
        <v>44008</v>
      </c>
      <c r="C12" s="2" t="s">
        <v>2</v>
      </c>
      <c r="D12" s="4" t="s">
        <v>5</v>
      </c>
      <c r="E12" s="4" t="s">
        <v>13</v>
      </c>
      <c r="F12" s="2">
        <v>4</v>
      </c>
      <c r="G12" s="5">
        <v>1650</v>
      </c>
      <c r="I12" s="32" t="s">
        <v>2</v>
      </c>
      <c r="J12" s="9" t="s">
        <v>6</v>
      </c>
      <c r="K12" s="9" t="s">
        <v>13</v>
      </c>
      <c r="L12" s="30">
        <f>SUMIFS($G$10:$G$166,$C$10:$C$166,I12,$D$10:$D$166,J12,$E$10:$E$166,K12)</f>
        <v>40174</v>
      </c>
      <c r="M12" s="2">
        <f>COUNTIFS($C$10:$C$166,I12,$D$10:$D$166,J12,$E$10:$E$166,K12)</f>
        <v>22</v>
      </c>
      <c r="N12" s="30">
        <f>AVERAGEIFS($G$10:$G$166,$C$10:$C$166,I12,$D$10:$D$166,J12,$E$10:$E$166,K12)</f>
        <v>1826.090909090909</v>
      </c>
      <c r="P12" s="32" t="s">
        <v>2</v>
      </c>
      <c r="Q12" s="9" t="s">
        <v>6</v>
      </c>
      <c r="R12" s="9" t="s">
        <v>12</v>
      </c>
      <c r="S12" s="30">
        <f>SUMIFS($G$10:$G$166,$C$10:$C$166,P12,$D$10:$D$166,Q12,$E$10:$E$166,R12)</f>
        <v>0</v>
      </c>
      <c r="T12" s="2">
        <f>COUNTIFS($C$10:$C$166,P12,$D$10:$D$166,Q12,$E$10:$E$166,R12)</f>
        <v>0</v>
      </c>
      <c r="U12" s="30" t="str">
        <f>IFERROR(AVERAGEIFS($G$10:$G$166,$C$10:$C$166,P12,$D$10:$D$166,Q12,$E$10:$E$166,R12),"0")</f>
        <v>0</v>
      </c>
    </row>
    <row r="13" spans="2:21" x14ac:dyDescent="0.3">
      <c r="B13" s="1">
        <v>44011</v>
      </c>
      <c r="C13" s="2" t="s">
        <v>3</v>
      </c>
      <c r="D13" s="4" t="s">
        <v>7</v>
      </c>
      <c r="E13" s="4" t="s">
        <v>12</v>
      </c>
      <c r="F13" s="2">
        <v>2</v>
      </c>
      <c r="G13" s="5">
        <v>2240</v>
      </c>
      <c r="I13" s="32" t="s">
        <v>1</v>
      </c>
      <c r="J13" s="9" t="s">
        <v>6</v>
      </c>
      <c r="K13" s="9" t="s">
        <v>13</v>
      </c>
      <c r="L13" s="30">
        <f>SUMIFS($G$10:$G$166,$C$10:$C$166,I13,$D$10:$D$166,J13,$E$10:$E$166,K13)</f>
        <v>42755</v>
      </c>
      <c r="M13" s="2">
        <f>COUNTIFS($C$10:$C$166,I13,$D$10:$D$166,J13,$E$10:$E$166,K13)</f>
        <v>15</v>
      </c>
      <c r="N13" s="30">
        <f>AVERAGEIFS($G$10:$G$166,$C$10:$C$166,I13,$D$10:$D$166,J13,$E$10:$E$166,K13)</f>
        <v>2850.3333333333335</v>
      </c>
      <c r="P13" s="32" t="s">
        <v>1</v>
      </c>
      <c r="Q13" s="9" t="s">
        <v>6</v>
      </c>
      <c r="R13" s="9" t="s">
        <v>12</v>
      </c>
      <c r="S13" s="30">
        <f>SUMIFS($G$10:$G$166,$C$10:$C$166,P13,$D$10:$D$166,Q13,$E$10:$E$166,R13)</f>
        <v>7680</v>
      </c>
      <c r="T13" s="2">
        <f>COUNTIFS($C$10:$C$166,P13,$D$10:$D$166,Q13,$E$10:$E$166,R13)</f>
        <v>2</v>
      </c>
      <c r="U13" s="30">
        <f>AVERAGEIFS($G$10:$G$166,$C$10:$C$166,P13,$D$10:$D$166,Q13,$E$10:$E$166,R13)</f>
        <v>3840</v>
      </c>
    </row>
    <row r="14" spans="2:21" x14ac:dyDescent="0.3">
      <c r="B14" s="1">
        <v>44011</v>
      </c>
      <c r="C14" s="2" t="s">
        <v>1</v>
      </c>
      <c r="D14" s="4" t="s">
        <v>7</v>
      </c>
      <c r="E14" s="4" t="s">
        <v>12</v>
      </c>
      <c r="F14" s="2">
        <v>2</v>
      </c>
      <c r="G14" s="5">
        <v>10160</v>
      </c>
      <c r="I14" s="31"/>
      <c r="J14" s="33"/>
      <c r="K14" s="33"/>
      <c r="L14" s="34"/>
      <c r="M14" s="35"/>
      <c r="N14" s="34"/>
      <c r="P14" s="31"/>
      <c r="Q14" s="33"/>
      <c r="R14" s="33"/>
      <c r="S14" s="34"/>
      <c r="T14" s="35"/>
      <c r="U14" s="34"/>
    </row>
    <row r="15" spans="2:21" x14ac:dyDescent="0.3">
      <c r="B15" s="1">
        <v>44011</v>
      </c>
      <c r="C15" s="2" t="s">
        <v>2</v>
      </c>
      <c r="D15" s="4" t="s">
        <v>6</v>
      </c>
      <c r="E15" s="4" t="s">
        <v>13</v>
      </c>
      <c r="F15" s="2">
        <v>3</v>
      </c>
      <c r="G15" s="5">
        <v>302</v>
      </c>
      <c r="I15" s="31"/>
      <c r="J15" s="33"/>
      <c r="K15" s="33"/>
      <c r="L15" s="34"/>
      <c r="M15" s="35"/>
      <c r="N15" s="34"/>
      <c r="P15" s="31"/>
      <c r="Q15" s="33"/>
      <c r="R15" s="33"/>
      <c r="S15" s="34"/>
      <c r="T15" s="35"/>
      <c r="U15" s="34"/>
    </row>
    <row r="16" spans="2:21" x14ac:dyDescent="0.3">
      <c r="B16" s="1">
        <v>44011</v>
      </c>
      <c r="C16" s="2" t="s">
        <v>2</v>
      </c>
      <c r="D16" s="4" t="s">
        <v>7</v>
      </c>
      <c r="E16" s="4" t="s">
        <v>13</v>
      </c>
      <c r="F16" s="2">
        <v>5</v>
      </c>
      <c r="G16" s="5">
        <v>840</v>
      </c>
      <c r="I16" s="31"/>
      <c r="J16" s="33"/>
      <c r="K16" s="33"/>
      <c r="L16" s="34"/>
      <c r="M16" s="35"/>
      <c r="N16" s="34"/>
      <c r="P16" s="31"/>
      <c r="Q16" s="33"/>
      <c r="R16" s="33"/>
      <c r="S16" s="34"/>
      <c r="T16" s="35"/>
      <c r="U16" s="34"/>
    </row>
    <row r="17" spans="2:21" x14ac:dyDescent="0.3">
      <c r="B17" s="1">
        <v>44013</v>
      </c>
      <c r="C17" s="2" t="s">
        <v>3</v>
      </c>
      <c r="D17" s="4" t="s">
        <v>8</v>
      </c>
      <c r="E17" s="4" t="s">
        <v>12</v>
      </c>
      <c r="F17" s="2">
        <v>2</v>
      </c>
      <c r="G17" s="5">
        <v>6420</v>
      </c>
      <c r="I17" s="31"/>
      <c r="J17" s="33"/>
      <c r="K17" s="33"/>
      <c r="L17" s="34"/>
      <c r="M17" s="35"/>
      <c r="N17" s="34"/>
      <c r="P17" s="31"/>
      <c r="Q17" s="33"/>
      <c r="R17" s="33"/>
      <c r="S17" s="34"/>
      <c r="T17" s="35"/>
      <c r="U17" s="34"/>
    </row>
    <row r="18" spans="2:21" x14ac:dyDescent="0.3">
      <c r="B18" s="1">
        <v>44014</v>
      </c>
      <c r="C18" s="2" t="s">
        <v>1</v>
      </c>
      <c r="D18" s="4" t="s">
        <v>6</v>
      </c>
      <c r="E18" s="4" t="s">
        <v>13</v>
      </c>
      <c r="F18" s="2">
        <v>3</v>
      </c>
      <c r="G18" s="5">
        <v>2840</v>
      </c>
      <c r="I18" s="31"/>
      <c r="J18" s="33"/>
      <c r="K18" s="33"/>
      <c r="L18" s="34"/>
      <c r="M18" s="35"/>
      <c r="N18" s="34"/>
      <c r="P18" s="31"/>
      <c r="Q18" s="33"/>
      <c r="R18" s="33"/>
      <c r="S18" s="34"/>
      <c r="T18" s="35"/>
      <c r="U18" s="34"/>
    </row>
    <row r="19" spans="2:21" x14ac:dyDescent="0.3">
      <c r="B19" s="1">
        <v>44015</v>
      </c>
      <c r="C19" s="2" t="s">
        <v>3</v>
      </c>
      <c r="D19" s="4" t="s">
        <v>5</v>
      </c>
      <c r="E19" s="4" t="s">
        <v>13</v>
      </c>
      <c r="F19" s="2">
        <v>5</v>
      </c>
      <c r="G19" s="5">
        <v>1420</v>
      </c>
      <c r="I19" s="31"/>
      <c r="J19" s="33"/>
      <c r="K19" s="33"/>
      <c r="L19" s="34"/>
      <c r="M19" s="35"/>
      <c r="N19" s="34"/>
      <c r="P19" s="31"/>
      <c r="Q19" s="33"/>
      <c r="R19" s="33"/>
      <c r="S19" s="34"/>
      <c r="T19" s="35"/>
      <c r="U19" s="34"/>
    </row>
    <row r="20" spans="2:21" x14ac:dyDescent="0.3">
      <c r="B20" s="1">
        <v>44018</v>
      </c>
      <c r="C20" s="2" t="s">
        <v>3</v>
      </c>
      <c r="D20" s="4" t="s">
        <v>6</v>
      </c>
      <c r="E20" s="4" t="s">
        <v>13</v>
      </c>
      <c r="F20" s="2">
        <v>4</v>
      </c>
      <c r="G20" s="5">
        <v>210</v>
      </c>
      <c r="I20" s="31"/>
      <c r="J20" s="33"/>
      <c r="K20" s="33"/>
      <c r="L20" s="34"/>
      <c r="M20" s="35"/>
      <c r="N20" s="34"/>
      <c r="P20" s="31"/>
      <c r="Q20" s="33"/>
      <c r="R20" s="33"/>
      <c r="S20" s="34"/>
      <c r="T20" s="35"/>
      <c r="U20" s="34"/>
    </row>
    <row r="21" spans="2:21" x14ac:dyDescent="0.3">
      <c r="B21" s="1">
        <v>44018</v>
      </c>
      <c r="C21" s="2" t="s">
        <v>1</v>
      </c>
      <c r="D21" s="4" t="s">
        <v>7</v>
      </c>
      <c r="E21" s="4" t="s">
        <v>13</v>
      </c>
      <c r="F21" s="2">
        <v>3</v>
      </c>
      <c r="G21" s="5">
        <v>2900</v>
      </c>
      <c r="I21" s="31"/>
      <c r="J21" s="33"/>
      <c r="K21" s="33"/>
      <c r="L21" s="34"/>
      <c r="M21" s="35"/>
      <c r="N21" s="34"/>
      <c r="P21" s="31"/>
      <c r="Q21" s="33"/>
      <c r="R21" s="33"/>
      <c r="S21" s="34"/>
      <c r="T21" s="35"/>
      <c r="U21" s="34"/>
    </row>
    <row r="22" spans="2:21" x14ac:dyDescent="0.3">
      <c r="B22" s="1">
        <v>44018</v>
      </c>
      <c r="C22" s="2" t="s">
        <v>2</v>
      </c>
      <c r="D22" s="4" t="s">
        <v>5</v>
      </c>
      <c r="E22" s="4" t="s">
        <v>13</v>
      </c>
      <c r="F22" s="2">
        <v>4</v>
      </c>
      <c r="G22" s="5">
        <v>350</v>
      </c>
      <c r="I22" s="31"/>
      <c r="J22" s="33"/>
      <c r="K22" s="33"/>
      <c r="L22" s="34"/>
      <c r="M22" s="35"/>
      <c r="N22" s="34"/>
      <c r="P22" s="31"/>
      <c r="Q22" s="33"/>
      <c r="R22" s="33"/>
      <c r="S22" s="34"/>
      <c r="T22" s="35"/>
      <c r="U22" s="34"/>
    </row>
    <row r="23" spans="2:21" x14ac:dyDescent="0.3">
      <c r="B23" s="1">
        <v>44019</v>
      </c>
      <c r="C23" s="2" t="s">
        <v>10</v>
      </c>
      <c r="D23" s="4" t="s">
        <v>6</v>
      </c>
      <c r="E23" s="4" t="s">
        <v>13</v>
      </c>
      <c r="F23" s="2">
        <v>5</v>
      </c>
      <c r="G23" s="5">
        <v>1500</v>
      </c>
      <c r="I23" s="31"/>
      <c r="J23" s="33"/>
      <c r="K23" s="33"/>
      <c r="L23" s="34"/>
      <c r="M23" s="35"/>
      <c r="N23" s="34"/>
      <c r="P23" s="31"/>
      <c r="Q23" s="33"/>
      <c r="R23" s="33"/>
      <c r="S23" s="34"/>
      <c r="T23" s="35"/>
      <c r="U23" s="34"/>
    </row>
    <row r="24" spans="2:21" x14ac:dyDescent="0.3">
      <c r="B24" s="1">
        <v>44019</v>
      </c>
      <c r="C24" s="2" t="s">
        <v>2</v>
      </c>
      <c r="D24" s="4" t="s">
        <v>7</v>
      </c>
      <c r="E24" s="4" t="s">
        <v>12</v>
      </c>
      <c r="F24" s="2">
        <v>1</v>
      </c>
      <c r="G24" s="5">
        <v>5120</v>
      </c>
    </row>
    <row r="25" spans="2:21" x14ac:dyDescent="0.3">
      <c r="B25" s="1">
        <v>44020</v>
      </c>
      <c r="C25" s="2" t="s">
        <v>3</v>
      </c>
      <c r="D25" s="4" t="s">
        <v>6</v>
      </c>
      <c r="E25" s="4" t="s">
        <v>13</v>
      </c>
      <c r="F25" s="2">
        <v>5</v>
      </c>
      <c r="G25" s="5">
        <v>1204</v>
      </c>
    </row>
    <row r="26" spans="2:21" x14ac:dyDescent="0.3">
      <c r="B26" s="1">
        <v>44021</v>
      </c>
      <c r="C26" s="2" t="s">
        <v>1</v>
      </c>
      <c r="D26" s="4" t="s">
        <v>7</v>
      </c>
      <c r="E26" s="4" t="s">
        <v>12</v>
      </c>
      <c r="F26" s="2">
        <v>2</v>
      </c>
      <c r="G26" s="5">
        <v>3400</v>
      </c>
    </row>
    <row r="27" spans="2:21" x14ac:dyDescent="0.3">
      <c r="B27" s="1">
        <v>44022</v>
      </c>
      <c r="C27" s="2" t="s">
        <v>2</v>
      </c>
      <c r="D27" s="4" t="s">
        <v>5</v>
      </c>
      <c r="E27" s="4" t="s">
        <v>13</v>
      </c>
      <c r="F27" s="2">
        <v>4</v>
      </c>
      <c r="G27" s="5">
        <v>3540</v>
      </c>
    </row>
    <row r="28" spans="2:21" x14ac:dyDescent="0.3">
      <c r="B28" s="1">
        <v>44025</v>
      </c>
      <c r="C28" s="2" t="s">
        <v>10</v>
      </c>
      <c r="D28" s="4" t="s">
        <v>6</v>
      </c>
      <c r="E28" s="4" t="s">
        <v>13</v>
      </c>
      <c r="F28" s="2">
        <v>4</v>
      </c>
      <c r="G28" s="5">
        <v>1504</v>
      </c>
    </row>
    <row r="29" spans="2:21" x14ac:dyDescent="0.3">
      <c r="B29" s="1">
        <v>44025</v>
      </c>
      <c r="C29" s="2" t="s">
        <v>2</v>
      </c>
      <c r="D29" s="4" t="s">
        <v>8</v>
      </c>
      <c r="E29" s="4" t="s">
        <v>13</v>
      </c>
      <c r="F29" s="2">
        <v>3</v>
      </c>
      <c r="G29" s="5">
        <v>330</v>
      </c>
    </row>
    <row r="30" spans="2:21" ht="39.6" x14ac:dyDescent="0.3">
      <c r="B30" s="1">
        <v>44026</v>
      </c>
      <c r="C30" s="2" t="s">
        <v>3</v>
      </c>
      <c r="D30" s="4" t="s">
        <v>5</v>
      </c>
      <c r="E30" s="4" t="s">
        <v>12</v>
      </c>
      <c r="F30" s="2">
        <v>2</v>
      </c>
      <c r="G30" s="5">
        <v>6240</v>
      </c>
      <c r="I30" s="8" t="s">
        <v>0</v>
      </c>
      <c r="J30" s="8" t="s">
        <v>4</v>
      </c>
      <c r="K30" s="8" t="s">
        <v>11</v>
      </c>
      <c r="L30" s="8" t="s">
        <v>18</v>
      </c>
      <c r="M30" s="8" t="s">
        <v>17</v>
      </c>
      <c r="N30" s="8" t="s">
        <v>16</v>
      </c>
      <c r="P30" s="8" t="s">
        <v>0</v>
      </c>
      <c r="Q30" s="8" t="s">
        <v>4</v>
      </c>
      <c r="R30" s="8" t="s">
        <v>11</v>
      </c>
      <c r="S30" s="8" t="s">
        <v>18</v>
      </c>
      <c r="T30" s="8" t="s">
        <v>17</v>
      </c>
      <c r="U30" s="8" t="s">
        <v>16</v>
      </c>
    </row>
    <row r="31" spans="2:21" x14ac:dyDescent="0.3">
      <c r="B31" s="1">
        <v>44027</v>
      </c>
      <c r="C31" s="2" t="s">
        <v>3</v>
      </c>
      <c r="D31" s="4" t="s">
        <v>6</v>
      </c>
      <c r="E31" s="4" t="s">
        <v>13</v>
      </c>
      <c r="F31" s="2">
        <v>3</v>
      </c>
      <c r="G31" s="5">
        <v>1260</v>
      </c>
      <c r="I31" s="9" t="s">
        <v>10</v>
      </c>
      <c r="J31" s="4" t="s">
        <v>7</v>
      </c>
      <c r="K31" s="9" t="s">
        <v>13</v>
      </c>
      <c r="L31" s="30">
        <f>SUMIFS($G$10:$G$166,$C$10:$C$166,I31,$D$10:$D$166,J31,$E$10:$E$166,K31)</f>
        <v>3533</v>
      </c>
      <c r="M31" s="2">
        <f>COUNTIFS($C$10:$C$166,I31,$D$10:$D$166,J31,$E$10:$E$166,K31)</f>
        <v>2</v>
      </c>
      <c r="N31" s="30">
        <f>AVERAGEIFS($G$10:$G$166,$C$10:$C$166,I31,$D$10:$D$166,J31,$E$10:$E$166,K31)</f>
        <v>1766.5</v>
      </c>
      <c r="P31" s="9" t="s">
        <v>10</v>
      </c>
      <c r="Q31" s="4" t="s">
        <v>7</v>
      </c>
      <c r="R31" s="9" t="s">
        <v>12</v>
      </c>
      <c r="S31" s="30">
        <f>SUMIFS($G$10:$G$166,$C$10:$C$166,P31,$D$10:$D$166,Q31,$E$10:$E$166,R31)</f>
        <v>5844</v>
      </c>
      <c r="T31" s="2">
        <f>COUNTIFS($C$10:$C$166,P31,$D$10:$D$166,Q31,$E$10:$E$166,R31)</f>
        <v>1</v>
      </c>
      <c r="U31" s="30">
        <f>AVERAGEIFS($G$10:$G$166,$C$10:$C$166,P31,$D$10:$D$166,Q31,$E$10:$E$166,R31)</f>
        <v>5844</v>
      </c>
    </row>
    <row r="32" spans="2:21" x14ac:dyDescent="0.3">
      <c r="B32" s="1">
        <v>44027</v>
      </c>
      <c r="C32" s="2" t="s">
        <v>1</v>
      </c>
      <c r="D32" s="4" t="s">
        <v>5</v>
      </c>
      <c r="E32" s="4" t="s">
        <v>12</v>
      </c>
      <c r="F32" s="2">
        <v>1</v>
      </c>
      <c r="G32" s="5">
        <v>4800</v>
      </c>
      <c r="I32" s="32" t="s">
        <v>3</v>
      </c>
      <c r="J32" s="4" t="s">
        <v>7</v>
      </c>
      <c r="K32" s="9" t="s">
        <v>13</v>
      </c>
      <c r="L32" s="30">
        <f>SUMIFS($G$10:$G$166,$C$10:$C$166,I32,$D$10:$D$166,J32,$E$10:$E$166,K32)</f>
        <v>5510</v>
      </c>
      <c r="M32" s="2">
        <f>COUNTIFS($C$10:$C$166,I32,$D$10:$D$166,J32,$E$10:$E$166,K32)</f>
        <v>6</v>
      </c>
      <c r="N32" s="30">
        <f>AVERAGEIFS($G$10:$G$166,$C$10:$C$166,I32,$D$10:$D$166,J32,$E$10:$E$166,K32)</f>
        <v>918.33333333333337</v>
      </c>
      <c r="P32" s="32" t="s">
        <v>3</v>
      </c>
      <c r="Q32" s="4" t="s">
        <v>7</v>
      </c>
      <c r="R32" s="9" t="s">
        <v>12</v>
      </c>
      <c r="S32" s="30">
        <f>SUMIFS($G$10:$G$166,$C$10:$C$166,P32,$D$10:$D$166,Q32,$E$10:$E$166,R32)</f>
        <v>34440</v>
      </c>
      <c r="T32" s="2">
        <f>COUNTIFS($C$10:$C$166,P32,$D$10:$D$166,Q32,$E$10:$E$166,R32)</f>
        <v>7</v>
      </c>
      <c r="U32" s="30">
        <f>AVERAGEIFS($G$10:$G$166,$C$10:$C$166,P32,$D$10:$D$166,Q32,$E$10:$E$166,R32)</f>
        <v>4920</v>
      </c>
    </row>
    <row r="33" spans="2:21" x14ac:dyDescent="0.3">
      <c r="B33" s="1">
        <v>44027</v>
      </c>
      <c r="C33" s="2" t="s">
        <v>2</v>
      </c>
      <c r="D33" s="4" t="s">
        <v>6</v>
      </c>
      <c r="E33" s="4" t="s">
        <v>13</v>
      </c>
      <c r="F33" s="2">
        <v>5</v>
      </c>
      <c r="G33" s="5">
        <v>1520</v>
      </c>
      <c r="I33" s="32" t="s">
        <v>2</v>
      </c>
      <c r="J33" s="4" t="s">
        <v>7</v>
      </c>
      <c r="K33" s="9" t="s">
        <v>13</v>
      </c>
      <c r="L33" s="30">
        <f>SUMIFS($G$10:$G$166,$C$10:$C$166,I33,$D$10:$D$166,J33,$E$10:$E$166,K33)</f>
        <v>27720</v>
      </c>
      <c r="M33" s="2">
        <f>COUNTIFS($C$10:$C$166,I33,$D$10:$D$166,J33,$E$10:$E$166,K33)</f>
        <v>14</v>
      </c>
      <c r="N33" s="30">
        <f>AVERAGEIFS($G$10:$G$166,$C$10:$C$166,I33,$D$10:$D$166,J33,$E$10:$E$166,K33)</f>
        <v>1980</v>
      </c>
      <c r="P33" s="32" t="s">
        <v>2</v>
      </c>
      <c r="Q33" s="4" t="s">
        <v>7</v>
      </c>
      <c r="R33" s="9" t="s">
        <v>12</v>
      </c>
      <c r="S33" s="30">
        <f>SUMIFS($G$10:$G$166,$C$10:$C$166,P33,$D$10:$D$166,Q33,$E$10:$E$166,R33)</f>
        <v>10240</v>
      </c>
      <c r="T33" s="2">
        <f>COUNTIFS($C$10:$C$166,P33,$D$10:$D$166,Q33,$E$10:$E$166,R33)</f>
        <v>2</v>
      </c>
      <c r="U33" s="30">
        <f>IFERROR(AVERAGEIFS($G$10:$G$166,$C$10:$C$166,P33,$D$10:$D$166,Q33,$E$10:$E$166,R33),"0")</f>
        <v>5120</v>
      </c>
    </row>
    <row r="34" spans="2:21" x14ac:dyDescent="0.3">
      <c r="B34" s="1">
        <v>44028</v>
      </c>
      <c r="C34" s="2" t="s">
        <v>10</v>
      </c>
      <c r="D34" s="4" t="s">
        <v>7</v>
      </c>
      <c r="E34" s="4" t="s">
        <v>13</v>
      </c>
      <c r="F34" s="2">
        <v>3</v>
      </c>
      <c r="G34" s="5">
        <v>985</v>
      </c>
      <c r="I34" s="32" t="s">
        <v>1</v>
      </c>
      <c r="J34" s="4" t="s">
        <v>7</v>
      </c>
      <c r="K34" s="9" t="s">
        <v>13</v>
      </c>
      <c r="L34" s="30">
        <f>SUMIFS($G$10:$G$166,$C$10:$C$166,I34,$D$10:$D$166,J34,$E$10:$E$166,K34)</f>
        <v>5800</v>
      </c>
      <c r="M34" s="2">
        <f>COUNTIFS($C$10:$C$166,I34,$D$10:$D$166,J34,$E$10:$E$166,K34)</f>
        <v>2</v>
      </c>
      <c r="N34" s="30">
        <f>AVERAGEIFS($G$10:$G$166,$C$10:$C$166,I34,$D$10:$D$166,J34,$E$10:$E$166,K34)</f>
        <v>2900</v>
      </c>
      <c r="P34" s="32" t="s">
        <v>1</v>
      </c>
      <c r="Q34" s="4" t="s">
        <v>7</v>
      </c>
      <c r="R34" s="9" t="s">
        <v>12</v>
      </c>
      <c r="S34" s="30">
        <f>SUMIFS($G$10:$G$166,$C$10:$C$166,P34,$D$10:$D$166,Q34,$E$10:$E$166,R34)</f>
        <v>27120</v>
      </c>
      <c r="T34" s="2">
        <f>COUNTIFS($C$10:$C$166,P34,$D$10:$D$166,Q34,$E$10:$E$166,R34)</f>
        <v>4</v>
      </c>
      <c r="U34" s="30">
        <f>AVERAGEIFS($G$10:$G$166,$C$10:$C$166,P34,$D$10:$D$166,Q34,$E$10:$E$166,R34)</f>
        <v>6780</v>
      </c>
    </row>
    <row r="35" spans="2:21" x14ac:dyDescent="0.3">
      <c r="B35" s="1">
        <v>44028</v>
      </c>
      <c r="C35" s="2" t="s">
        <v>1</v>
      </c>
      <c r="D35" s="4" t="s">
        <v>6</v>
      </c>
      <c r="E35" s="4" t="s">
        <v>12</v>
      </c>
      <c r="F35" s="2">
        <v>2</v>
      </c>
      <c r="G35" s="5">
        <v>1680</v>
      </c>
    </row>
    <row r="36" spans="2:21" x14ac:dyDescent="0.3">
      <c r="B36" s="1">
        <v>44028</v>
      </c>
      <c r="C36" s="2" t="s">
        <v>2</v>
      </c>
      <c r="D36" s="4" t="s">
        <v>6</v>
      </c>
      <c r="E36" s="4" t="s">
        <v>13</v>
      </c>
      <c r="F36" s="2">
        <v>5</v>
      </c>
      <c r="G36" s="5">
        <v>1200</v>
      </c>
    </row>
    <row r="37" spans="2:21" x14ac:dyDescent="0.3">
      <c r="B37" s="1">
        <v>44029</v>
      </c>
      <c r="C37" s="2" t="s">
        <v>3</v>
      </c>
      <c r="D37" s="4" t="s">
        <v>7</v>
      </c>
      <c r="E37" s="4" t="s">
        <v>13</v>
      </c>
      <c r="F37" s="2">
        <v>3</v>
      </c>
      <c r="G37" s="5">
        <v>750</v>
      </c>
    </row>
    <row r="38" spans="2:21" x14ac:dyDescent="0.3">
      <c r="B38" s="1">
        <v>44029</v>
      </c>
      <c r="C38" s="2" t="s">
        <v>10</v>
      </c>
      <c r="D38" s="4" t="s">
        <v>6</v>
      </c>
      <c r="E38" s="4" t="s">
        <v>13</v>
      </c>
      <c r="F38" s="2">
        <v>4</v>
      </c>
      <c r="G38" s="5">
        <v>280</v>
      </c>
    </row>
    <row r="39" spans="2:21" x14ac:dyDescent="0.3">
      <c r="B39" s="1">
        <v>44029</v>
      </c>
      <c r="C39" s="2" t="s">
        <v>1</v>
      </c>
      <c r="D39" s="4" t="s">
        <v>7</v>
      </c>
      <c r="E39" s="4" t="s">
        <v>12</v>
      </c>
      <c r="F39" s="2">
        <v>1</v>
      </c>
      <c r="G39" s="5">
        <v>10160</v>
      </c>
    </row>
    <row r="40" spans="2:21" x14ac:dyDescent="0.3">
      <c r="B40" s="1">
        <v>44029</v>
      </c>
      <c r="C40" s="2" t="s">
        <v>2</v>
      </c>
      <c r="D40" s="4" t="s">
        <v>5</v>
      </c>
      <c r="E40" s="4" t="s">
        <v>13</v>
      </c>
      <c r="F40" s="2">
        <v>3</v>
      </c>
      <c r="G40" s="5">
        <v>1650</v>
      </c>
    </row>
    <row r="41" spans="2:21" x14ac:dyDescent="0.3">
      <c r="B41" s="1">
        <v>44030</v>
      </c>
      <c r="C41" s="2" t="s">
        <v>2</v>
      </c>
      <c r="D41" s="4" t="s">
        <v>6</v>
      </c>
      <c r="E41" s="4" t="s">
        <v>13</v>
      </c>
      <c r="F41" s="2">
        <v>3</v>
      </c>
      <c r="G41" s="5">
        <v>302</v>
      </c>
    </row>
    <row r="42" spans="2:21" x14ac:dyDescent="0.3">
      <c r="B42" s="1">
        <v>44032</v>
      </c>
      <c r="C42" s="2" t="s">
        <v>3</v>
      </c>
      <c r="D42" s="4" t="s">
        <v>7</v>
      </c>
      <c r="E42" s="4" t="s">
        <v>12</v>
      </c>
      <c r="F42" s="2">
        <v>2</v>
      </c>
      <c r="G42" s="5">
        <v>2240</v>
      </c>
    </row>
    <row r="43" spans="2:21" x14ac:dyDescent="0.3">
      <c r="B43" s="1">
        <v>44032</v>
      </c>
      <c r="C43" s="2" t="s">
        <v>3</v>
      </c>
      <c r="D43" s="4" t="s">
        <v>8</v>
      </c>
      <c r="E43" s="4" t="s">
        <v>12</v>
      </c>
      <c r="F43" s="2">
        <v>1</v>
      </c>
      <c r="G43" s="5">
        <v>6420</v>
      </c>
    </row>
    <row r="44" spans="2:21" x14ac:dyDescent="0.3">
      <c r="B44" s="1">
        <v>44032</v>
      </c>
      <c r="C44" s="2" t="s">
        <v>2</v>
      </c>
      <c r="D44" s="4" t="s">
        <v>7</v>
      </c>
      <c r="E44" s="4" t="s">
        <v>13</v>
      </c>
      <c r="F44" s="2">
        <v>3</v>
      </c>
      <c r="G44" s="5">
        <v>840</v>
      </c>
    </row>
    <row r="45" spans="2:21" x14ac:dyDescent="0.3">
      <c r="B45" s="1">
        <v>44033</v>
      </c>
      <c r="C45" s="2" t="s">
        <v>3</v>
      </c>
      <c r="D45" s="4" t="s">
        <v>5</v>
      </c>
      <c r="E45" s="4" t="s">
        <v>13</v>
      </c>
      <c r="F45" s="2">
        <v>5</v>
      </c>
      <c r="G45" s="5">
        <v>1420</v>
      </c>
    </row>
    <row r="46" spans="2:21" x14ac:dyDescent="0.3">
      <c r="B46" s="1">
        <v>44033</v>
      </c>
      <c r="C46" s="2" t="s">
        <v>1</v>
      </c>
      <c r="D46" s="4" t="s">
        <v>6</v>
      </c>
      <c r="E46" s="4" t="s">
        <v>13</v>
      </c>
      <c r="F46" s="2">
        <v>4</v>
      </c>
      <c r="G46" s="5">
        <v>2840</v>
      </c>
    </row>
    <row r="47" spans="2:21" x14ac:dyDescent="0.3">
      <c r="B47" s="1">
        <v>44033</v>
      </c>
      <c r="C47" s="2" t="s">
        <v>2</v>
      </c>
      <c r="D47" s="4" t="s">
        <v>5</v>
      </c>
      <c r="E47" s="4" t="s">
        <v>13</v>
      </c>
      <c r="F47" s="2">
        <v>4</v>
      </c>
      <c r="G47" s="5">
        <v>350</v>
      </c>
    </row>
    <row r="48" spans="2:21" x14ac:dyDescent="0.3">
      <c r="B48" s="1">
        <v>44034</v>
      </c>
      <c r="C48" s="2" t="s">
        <v>3</v>
      </c>
      <c r="D48" s="4" t="s">
        <v>6</v>
      </c>
      <c r="E48" s="4" t="s">
        <v>13</v>
      </c>
      <c r="F48" s="2">
        <v>4</v>
      </c>
      <c r="G48" s="5">
        <v>440</v>
      </c>
    </row>
    <row r="49" spans="2:21" x14ac:dyDescent="0.3">
      <c r="B49" s="1">
        <v>44034</v>
      </c>
      <c r="C49" s="2" t="s">
        <v>10</v>
      </c>
      <c r="D49" s="4" t="s">
        <v>6</v>
      </c>
      <c r="E49" s="4" t="s">
        <v>13</v>
      </c>
      <c r="F49" s="2">
        <v>5</v>
      </c>
      <c r="G49" s="5">
        <v>1500</v>
      </c>
    </row>
    <row r="50" spans="2:21" x14ac:dyDescent="0.3">
      <c r="B50" s="1">
        <v>44034</v>
      </c>
      <c r="C50" s="2" t="s">
        <v>1</v>
      </c>
      <c r="D50" s="4" t="s">
        <v>7</v>
      </c>
      <c r="E50" s="4" t="s">
        <v>13</v>
      </c>
      <c r="F50" s="2">
        <v>5</v>
      </c>
      <c r="G50" s="5">
        <v>2900</v>
      </c>
    </row>
    <row r="51" spans="2:21" x14ac:dyDescent="0.3">
      <c r="B51" s="1">
        <v>44034</v>
      </c>
      <c r="C51" s="2" t="s">
        <v>2</v>
      </c>
      <c r="D51" s="4" t="s">
        <v>7</v>
      </c>
      <c r="E51" s="4" t="s">
        <v>12</v>
      </c>
      <c r="F51" s="2">
        <v>2</v>
      </c>
      <c r="G51" s="5">
        <v>5120</v>
      </c>
    </row>
    <row r="52" spans="2:21" x14ac:dyDescent="0.3">
      <c r="B52" s="1">
        <v>44035</v>
      </c>
      <c r="C52" s="2" t="s">
        <v>3</v>
      </c>
      <c r="D52" s="4" t="s">
        <v>6</v>
      </c>
      <c r="E52" s="4" t="s">
        <v>13</v>
      </c>
      <c r="F52" s="2">
        <v>3</v>
      </c>
      <c r="G52" s="5">
        <v>1204</v>
      </c>
    </row>
    <row r="53" spans="2:21" x14ac:dyDescent="0.3">
      <c r="B53" s="1">
        <v>44035</v>
      </c>
      <c r="C53" s="2" t="s">
        <v>1</v>
      </c>
      <c r="D53" s="4" t="s">
        <v>7</v>
      </c>
      <c r="E53" s="4" t="s">
        <v>12</v>
      </c>
      <c r="F53" s="2">
        <v>2</v>
      </c>
      <c r="G53" s="5">
        <v>3400</v>
      </c>
    </row>
    <row r="54" spans="2:21" x14ac:dyDescent="0.3">
      <c r="B54" s="1">
        <v>44035</v>
      </c>
      <c r="C54" s="2" t="s">
        <v>2</v>
      </c>
      <c r="D54" s="4" t="s">
        <v>5</v>
      </c>
      <c r="E54" s="4" t="s">
        <v>13</v>
      </c>
      <c r="F54" s="2">
        <v>3</v>
      </c>
      <c r="G54" s="5">
        <v>3540</v>
      </c>
    </row>
    <row r="55" spans="2:21" ht="26.4" x14ac:dyDescent="0.3">
      <c r="B55" s="1">
        <v>44036</v>
      </c>
      <c r="C55" s="2" t="s">
        <v>3</v>
      </c>
      <c r="D55" s="4" t="s">
        <v>5</v>
      </c>
      <c r="E55" s="4" t="s">
        <v>12</v>
      </c>
      <c r="F55" s="2">
        <v>1</v>
      </c>
      <c r="G55" s="5">
        <v>6240</v>
      </c>
      <c r="I55" s="8" t="s">
        <v>0</v>
      </c>
      <c r="J55" s="8" t="s">
        <v>4</v>
      </c>
      <c r="K55" s="8" t="s">
        <v>11</v>
      </c>
      <c r="L55" s="8" t="s">
        <v>18</v>
      </c>
      <c r="M55" s="8" t="s">
        <v>17</v>
      </c>
      <c r="N55" s="8" t="s">
        <v>16</v>
      </c>
      <c r="P55" s="8" t="s">
        <v>0</v>
      </c>
      <c r="Q55" s="8" t="s">
        <v>4</v>
      </c>
      <c r="R55" s="8" t="s">
        <v>11</v>
      </c>
      <c r="S55" s="8" t="s">
        <v>18</v>
      </c>
      <c r="T55" s="8" t="s">
        <v>17</v>
      </c>
      <c r="U55" s="8" t="s">
        <v>16</v>
      </c>
    </row>
    <row r="56" spans="2:21" x14ac:dyDescent="0.3">
      <c r="B56" s="1">
        <v>44036</v>
      </c>
      <c r="C56" s="2" t="s">
        <v>10</v>
      </c>
      <c r="D56" s="4" t="s">
        <v>6</v>
      </c>
      <c r="E56" s="4" t="s">
        <v>13</v>
      </c>
      <c r="F56" s="2">
        <v>4</v>
      </c>
      <c r="G56" s="5">
        <v>1504</v>
      </c>
      <c r="I56" s="9" t="s">
        <v>10</v>
      </c>
      <c r="J56" s="4" t="s">
        <v>5</v>
      </c>
      <c r="K56" s="9" t="s">
        <v>13</v>
      </c>
      <c r="L56" s="30">
        <f>SUMIFS($G$10:$G$166,$C$10:$C$166,I56,$D$10:$D$166,J56,$E$10:$E$166,K56)</f>
        <v>3990</v>
      </c>
      <c r="M56" s="2">
        <f>COUNTIFS($C$10:$C$166,I56,$D$10:$D$166,J56,$E$10:$E$166,K56)</f>
        <v>2</v>
      </c>
      <c r="N56" s="30">
        <f>AVERAGEIFS($G$10:$G$166,$C$10:$C$166,I56,$D$10:$D$166,J56,$E$10:$E$166,K56)</f>
        <v>1995</v>
      </c>
      <c r="P56" s="9" t="s">
        <v>10</v>
      </c>
      <c r="Q56" s="4" t="s">
        <v>5</v>
      </c>
      <c r="R56" s="9" t="s">
        <v>12</v>
      </c>
      <c r="S56" s="30">
        <f>SUMIFS($G$10:$G$166,$C$10:$C$166,P56,$D$10:$D$166,Q56,$E$10:$E$166,R56)</f>
        <v>41130</v>
      </c>
      <c r="T56" s="2">
        <f>COUNTIFS($C$10:$C$166,P56,$D$10:$D$166,Q56,$E$10:$E$166,R56)</f>
        <v>6</v>
      </c>
      <c r="U56" s="30">
        <f>AVERAGEIFS($G$10:$G$166,$C$10:$C$166,P56,$D$10:$D$166,Q56,$E$10:$E$166,R56)</f>
        <v>6855</v>
      </c>
    </row>
    <row r="57" spans="2:21" x14ac:dyDescent="0.3">
      <c r="B57" s="1">
        <v>44036</v>
      </c>
      <c r="C57" s="2" t="s">
        <v>1</v>
      </c>
      <c r="D57" s="4" t="s">
        <v>5</v>
      </c>
      <c r="E57" s="4" t="s">
        <v>13</v>
      </c>
      <c r="F57" s="2">
        <v>4</v>
      </c>
      <c r="G57" s="5">
        <v>840</v>
      </c>
      <c r="I57" s="32" t="s">
        <v>3</v>
      </c>
      <c r="J57" s="4" t="s">
        <v>5</v>
      </c>
      <c r="K57" s="9" t="s">
        <v>13</v>
      </c>
      <c r="L57" s="30">
        <f>SUMIFS($G$10:$G$166,$C$10:$C$166,I57,$D$10:$D$166,J57,$E$10:$E$166,K57)</f>
        <v>4970</v>
      </c>
      <c r="M57" s="2">
        <f>COUNTIFS($C$10:$C$166,I57,$D$10:$D$166,J57,$E$10:$E$166,K57)</f>
        <v>4</v>
      </c>
      <c r="N57" s="30">
        <f>AVERAGEIFS($G$10:$G$166,$C$10:$C$166,I57,$D$10:$D$166,J57,$E$10:$E$166,K57)</f>
        <v>1242.5</v>
      </c>
      <c r="P57" s="32" t="s">
        <v>3</v>
      </c>
      <c r="Q57" s="4" t="s">
        <v>5</v>
      </c>
      <c r="R57" s="9" t="s">
        <v>12</v>
      </c>
      <c r="S57" s="30">
        <f>SUMIFS($G$10:$G$166,$C$10:$C$166,P57,$D$10:$D$166,Q57,$E$10:$E$166,R57)</f>
        <v>41730</v>
      </c>
      <c r="T57" s="2">
        <f>COUNTIFS($C$10:$C$166,P57,$D$10:$D$166,Q57,$E$10:$E$166,R57)</f>
        <v>9</v>
      </c>
      <c r="U57" s="30">
        <f>AVERAGEIFS($G$10:$G$166,$C$10:$C$166,P57,$D$10:$D$166,Q57,$E$10:$E$166,R57)</f>
        <v>4636.666666666667</v>
      </c>
    </row>
    <row r="58" spans="2:21" x14ac:dyDescent="0.3">
      <c r="B58" s="1">
        <v>44036</v>
      </c>
      <c r="C58" s="2" t="s">
        <v>2</v>
      </c>
      <c r="D58" s="4" t="s">
        <v>8</v>
      </c>
      <c r="E58" s="4" t="s">
        <v>13</v>
      </c>
      <c r="F58" s="2">
        <v>3</v>
      </c>
      <c r="G58" s="5">
        <v>210</v>
      </c>
      <c r="I58" s="32" t="s">
        <v>2</v>
      </c>
      <c r="J58" s="4" t="s">
        <v>5</v>
      </c>
      <c r="K58" s="9" t="s">
        <v>13</v>
      </c>
      <c r="L58" s="30">
        <f>SUMIFS($G$10:$G$166,$C$10:$C$166,I58,$D$10:$D$166,J58,$E$10:$E$166,K58)</f>
        <v>44030</v>
      </c>
      <c r="M58" s="2">
        <f>COUNTIFS($C$10:$C$166,I58,$D$10:$D$166,J58,$E$10:$E$166,K58)</f>
        <v>16</v>
      </c>
      <c r="N58" s="30">
        <f>AVERAGEIFS($G$10:$G$166,$C$10:$C$166,I58,$D$10:$D$166,J58,$E$10:$E$166,K58)</f>
        <v>2751.875</v>
      </c>
      <c r="P58" s="32" t="s">
        <v>2</v>
      </c>
      <c r="Q58" s="4" t="s">
        <v>5</v>
      </c>
      <c r="R58" s="9" t="s">
        <v>12</v>
      </c>
      <c r="S58" s="30">
        <f>SUMIFS($G$10:$G$166,$C$10:$C$166,P58,$D$10:$D$166,Q58,$E$10:$E$166,R58)</f>
        <v>0</v>
      </c>
      <c r="T58" s="2">
        <f>COUNTIFS($C$10:$C$166,P58,$D$10:$D$166,Q58,$E$10:$E$166,R58)</f>
        <v>0</v>
      </c>
      <c r="U58" s="30" t="str">
        <f>IFERROR(AVERAGEIFS($G$10:$G$166,$C$10:$C$166,P58,$D$10:$D$166,Q58,$E$10:$E$166,R58),"0")</f>
        <v>0</v>
      </c>
    </row>
    <row r="59" spans="2:21" x14ac:dyDescent="0.3">
      <c r="B59" s="1">
        <v>44037</v>
      </c>
      <c r="C59" s="2" t="s">
        <v>3</v>
      </c>
      <c r="D59" s="4" t="s">
        <v>7</v>
      </c>
      <c r="E59" s="4" t="s">
        <v>13</v>
      </c>
      <c r="F59" s="2">
        <v>5</v>
      </c>
      <c r="G59" s="5">
        <v>1390</v>
      </c>
      <c r="I59" s="32" t="s">
        <v>1</v>
      </c>
      <c r="J59" s="4" t="s">
        <v>5</v>
      </c>
      <c r="K59" s="9" t="s">
        <v>13</v>
      </c>
      <c r="L59" s="30">
        <f>SUMIFS($G$10:$G$166,$C$10:$C$166,I59,$D$10:$D$166,J59,$E$10:$E$166,K59)</f>
        <v>6955</v>
      </c>
      <c r="M59" s="2">
        <f>COUNTIFS($C$10:$C$166,I59,$D$10:$D$166,J59,$E$10:$E$166,K59)</f>
        <v>5</v>
      </c>
      <c r="N59" s="30">
        <f>AVERAGEIFS($G$10:$G$166,$C$10:$C$166,I59,$D$10:$D$166,J59,$E$10:$E$166,K59)</f>
        <v>1391</v>
      </c>
      <c r="P59" s="32" t="s">
        <v>1</v>
      </c>
      <c r="Q59" s="4" t="s">
        <v>5</v>
      </c>
      <c r="R59" s="9" t="s">
        <v>12</v>
      </c>
      <c r="S59" s="30">
        <f>SUMIFS($G$10:$G$166,$C$10:$C$166,P59,$D$10:$D$166,Q59,$E$10:$E$166,R59)</f>
        <v>4800</v>
      </c>
      <c r="T59" s="2">
        <f>COUNTIFS($C$10:$C$166,P59,$D$10:$D$166,Q59,$E$10:$E$166,R59)</f>
        <v>1</v>
      </c>
      <c r="U59" s="30">
        <f>AVERAGEIFS($G$10:$G$166,$C$10:$C$166,P59,$D$10:$D$166,Q59,$E$10:$E$166,R59)</f>
        <v>4800</v>
      </c>
    </row>
    <row r="60" spans="2:21" x14ac:dyDescent="0.3">
      <c r="B60" s="1">
        <v>44037</v>
      </c>
      <c r="C60" s="2" t="s">
        <v>2</v>
      </c>
      <c r="D60" s="4" t="s">
        <v>6</v>
      </c>
      <c r="E60" s="4" t="s">
        <v>13</v>
      </c>
      <c r="F60" s="2">
        <v>4</v>
      </c>
      <c r="G60" s="5">
        <v>490</v>
      </c>
      <c r="I60" s="31"/>
      <c r="J60" s="33"/>
      <c r="K60" s="33"/>
      <c r="L60" s="34"/>
      <c r="M60" s="35"/>
      <c r="N60" s="34"/>
      <c r="P60" s="31"/>
      <c r="Q60" s="33"/>
      <c r="R60" s="33"/>
      <c r="S60" s="34"/>
      <c r="T60" s="35"/>
      <c r="U60" s="34"/>
    </row>
    <row r="61" spans="2:21" x14ac:dyDescent="0.3">
      <c r="B61" s="1">
        <v>44039</v>
      </c>
      <c r="C61" s="2" t="s">
        <v>3</v>
      </c>
      <c r="D61" s="4" t="s">
        <v>6</v>
      </c>
      <c r="E61" s="4" t="s">
        <v>12</v>
      </c>
      <c r="F61" s="2">
        <v>1</v>
      </c>
      <c r="G61" s="5">
        <v>11360</v>
      </c>
      <c r="I61" s="31"/>
      <c r="J61" s="33"/>
      <c r="K61" s="33"/>
      <c r="L61" s="34"/>
      <c r="M61" s="35"/>
      <c r="N61" s="34"/>
      <c r="P61" s="31"/>
      <c r="Q61" s="33"/>
      <c r="R61" s="33"/>
      <c r="S61" s="34"/>
      <c r="T61" s="35"/>
      <c r="U61" s="34"/>
    </row>
    <row r="62" spans="2:21" x14ac:dyDescent="0.3">
      <c r="B62" s="1">
        <v>44039</v>
      </c>
      <c r="C62" s="2" t="s">
        <v>3</v>
      </c>
      <c r="D62" s="4" t="s">
        <v>6</v>
      </c>
      <c r="E62" s="4" t="s">
        <v>12</v>
      </c>
      <c r="F62" s="2">
        <v>1</v>
      </c>
      <c r="G62" s="5">
        <v>3440</v>
      </c>
      <c r="I62" s="31"/>
      <c r="J62" s="33"/>
      <c r="K62" s="33"/>
      <c r="L62" s="34"/>
      <c r="M62" s="35"/>
      <c r="N62" s="34"/>
      <c r="P62" s="31"/>
      <c r="Q62" s="33"/>
      <c r="R62" s="33"/>
      <c r="S62" s="34"/>
      <c r="T62" s="35"/>
      <c r="U62" s="34"/>
    </row>
    <row r="63" spans="2:21" x14ac:dyDescent="0.3">
      <c r="B63" s="1">
        <v>44039</v>
      </c>
      <c r="C63" s="2" t="s">
        <v>1</v>
      </c>
      <c r="D63" s="4" t="s">
        <v>8</v>
      </c>
      <c r="E63" s="4" t="s">
        <v>13</v>
      </c>
      <c r="F63" s="2">
        <v>5</v>
      </c>
      <c r="G63" s="5">
        <v>750</v>
      </c>
      <c r="I63" s="31"/>
      <c r="J63" s="33"/>
      <c r="K63" s="33"/>
      <c r="L63" s="34"/>
      <c r="M63" s="35"/>
      <c r="N63" s="34"/>
      <c r="P63" s="31"/>
      <c r="Q63" s="33"/>
      <c r="R63" s="33"/>
      <c r="S63" s="34"/>
      <c r="T63" s="35"/>
      <c r="U63" s="34"/>
    </row>
    <row r="64" spans="2:21" x14ac:dyDescent="0.3">
      <c r="B64" s="1">
        <v>44039</v>
      </c>
      <c r="C64" s="2" t="s">
        <v>2</v>
      </c>
      <c r="D64" s="4" t="s">
        <v>7</v>
      </c>
      <c r="E64" s="4" t="s">
        <v>13</v>
      </c>
      <c r="F64" s="2">
        <v>3</v>
      </c>
      <c r="G64" s="5">
        <v>2540</v>
      </c>
      <c r="I64" s="31"/>
      <c r="J64" s="33"/>
      <c r="K64" s="33"/>
      <c r="L64" s="34"/>
      <c r="M64" s="35"/>
      <c r="N64" s="34"/>
      <c r="P64" s="31"/>
      <c r="Q64" s="33"/>
      <c r="R64" s="33"/>
      <c r="S64" s="34"/>
      <c r="T64" s="35"/>
      <c r="U64" s="34"/>
    </row>
    <row r="65" spans="2:21" x14ac:dyDescent="0.3">
      <c r="B65" s="1">
        <v>44039</v>
      </c>
      <c r="C65" s="2" t="s">
        <v>2</v>
      </c>
      <c r="D65" s="4" t="s">
        <v>7</v>
      </c>
      <c r="E65" s="4" t="s">
        <v>13</v>
      </c>
      <c r="F65" s="2">
        <v>4</v>
      </c>
      <c r="G65" s="5">
        <v>920</v>
      </c>
      <c r="I65" s="31"/>
      <c r="J65" s="33"/>
      <c r="K65" s="33"/>
      <c r="L65" s="34"/>
      <c r="M65" s="35"/>
      <c r="N65" s="34"/>
      <c r="P65" s="31"/>
      <c r="Q65" s="33"/>
      <c r="R65" s="33"/>
      <c r="S65" s="34"/>
      <c r="T65" s="35"/>
      <c r="U65" s="34"/>
    </row>
    <row r="66" spans="2:21" x14ac:dyDescent="0.3">
      <c r="B66" s="1">
        <v>44040</v>
      </c>
      <c r="C66" s="2" t="s">
        <v>3</v>
      </c>
      <c r="D66" s="4" t="s">
        <v>7</v>
      </c>
      <c r="E66" s="4" t="s">
        <v>12</v>
      </c>
      <c r="F66" s="2">
        <v>1</v>
      </c>
      <c r="G66" s="5">
        <v>10160</v>
      </c>
      <c r="I66" s="31"/>
      <c r="J66" s="33"/>
      <c r="K66" s="33"/>
      <c r="L66" s="34"/>
      <c r="M66" s="35"/>
      <c r="N66" s="34"/>
      <c r="P66" s="31"/>
      <c r="Q66" s="33"/>
      <c r="R66" s="33"/>
      <c r="S66" s="34"/>
      <c r="T66" s="35"/>
      <c r="U66" s="34"/>
    </row>
    <row r="67" spans="2:21" x14ac:dyDescent="0.3">
      <c r="B67" s="1">
        <v>44040</v>
      </c>
      <c r="C67" s="2" t="s">
        <v>3</v>
      </c>
      <c r="D67" s="4" t="s">
        <v>5</v>
      </c>
      <c r="E67" s="4" t="s">
        <v>13</v>
      </c>
      <c r="F67" s="2">
        <v>5</v>
      </c>
      <c r="G67" s="5">
        <v>1580</v>
      </c>
      <c r="I67" s="31"/>
      <c r="J67" s="33"/>
      <c r="K67" s="33"/>
      <c r="L67" s="34"/>
      <c r="M67" s="35"/>
      <c r="N67" s="34"/>
      <c r="P67" s="31"/>
      <c r="Q67" s="33"/>
      <c r="R67" s="33"/>
      <c r="S67" s="34"/>
      <c r="T67" s="35"/>
      <c r="U67" s="34"/>
    </row>
    <row r="68" spans="2:21" x14ac:dyDescent="0.3">
      <c r="B68" s="1">
        <v>44040</v>
      </c>
      <c r="C68" s="2" t="s">
        <v>10</v>
      </c>
      <c r="D68" s="4" t="s">
        <v>7</v>
      </c>
      <c r="E68" s="4" t="s">
        <v>13</v>
      </c>
      <c r="F68" s="2">
        <v>5</v>
      </c>
      <c r="G68" s="5">
        <v>2548</v>
      </c>
      <c r="I68" s="31"/>
      <c r="J68" s="33"/>
      <c r="K68" s="33"/>
      <c r="L68" s="34"/>
      <c r="M68" s="35"/>
      <c r="N68" s="34"/>
      <c r="P68" s="31"/>
      <c r="Q68" s="33"/>
      <c r="R68" s="33"/>
      <c r="S68" s="34"/>
      <c r="T68" s="35"/>
      <c r="U68" s="34"/>
    </row>
    <row r="69" spans="2:21" x14ac:dyDescent="0.3">
      <c r="B69" s="1">
        <v>44040</v>
      </c>
      <c r="C69" s="2" t="s">
        <v>1</v>
      </c>
      <c r="D69" s="4" t="s">
        <v>6</v>
      </c>
      <c r="E69" s="4" t="s">
        <v>13</v>
      </c>
      <c r="F69" s="2">
        <v>3</v>
      </c>
      <c r="G69" s="5">
        <v>2555</v>
      </c>
      <c r="I69" s="31"/>
      <c r="J69" s="33"/>
      <c r="K69" s="33"/>
      <c r="L69" s="34"/>
      <c r="M69" s="35"/>
      <c r="N69" s="34"/>
      <c r="P69" s="31"/>
      <c r="Q69" s="33"/>
      <c r="R69" s="33"/>
      <c r="S69" s="34"/>
      <c r="T69" s="35"/>
      <c r="U69" s="34"/>
    </row>
    <row r="70" spans="2:21" x14ac:dyDescent="0.3">
      <c r="B70" s="1">
        <v>44040</v>
      </c>
      <c r="C70" s="2" t="s">
        <v>2</v>
      </c>
      <c r="D70" s="4" t="s">
        <v>6</v>
      </c>
      <c r="E70" s="4" t="s">
        <v>13</v>
      </c>
      <c r="F70" s="2">
        <v>3</v>
      </c>
      <c r="G70" s="5">
        <v>1560</v>
      </c>
      <c r="I70" s="31"/>
      <c r="J70" s="33"/>
      <c r="K70" s="33"/>
      <c r="L70" s="34"/>
      <c r="M70" s="35"/>
      <c r="N70" s="34"/>
      <c r="P70" s="31"/>
      <c r="Q70" s="33"/>
      <c r="R70" s="33"/>
      <c r="S70" s="34"/>
      <c r="T70" s="35"/>
      <c r="U70" s="34"/>
    </row>
    <row r="71" spans="2:21" x14ac:dyDescent="0.3">
      <c r="B71" s="1">
        <v>44041</v>
      </c>
      <c r="C71" s="2" t="s">
        <v>3</v>
      </c>
      <c r="D71" s="4" t="s">
        <v>7</v>
      </c>
      <c r="E71" s="4" t="s">
        <v>12</v>
      </c>
      <c r="F71" s="2">
        <v>2</v>
      </c>
      <c r="G71" s="5">
        <v>7400</v>
      </c>
      <c r="I71" s="31"/>
      <c r="J71" s="33"/>
      <c r="K71" s="33"/>
      <c r="L71" s="34"/>
      <c r="M71" s="35"/>
      <c r="N71" s="34"/>
      <c r="P71" s="31"/>
      <c r="Q71" s="33"/>
      <c r="R71" s="33"/>
      <c r="S71" s="34"/>
      <c r="T71" s="35"/>
      <c r="U71" s="34"/>
    </row>
    <row r="72" spans="2:21" x14ac:dyDescent="0.3">
      <c r="B72" s="1">
        <v>44041</v>
      </c>
      <c r="C72" s="2" t="s">
        <v>3</v>
      </c>
      <c r="D72" s="4" t="s">
        <v>5</v>
      </c>
      <c r="E72" s="4" t="s">
        <v>12</v>
      </c>
      <c r="F72" s="2">
        <v>2</v>
      </c>
      <c r="G72" s="5">
        <v>5800</v>
      </c>
      <c r="I72" s="31"/>
      <c r="J72" s="33"/>
      <c r="K72" s="33"/>
      <c r="L72" s="34"/>
      <c r="M72" s="35"/>
      <c r="N72" s="34"/>
      <c r="P72" s="31"/>
      <c r="Q72" s="33"/>
      <c r="R72" s="33"/>
      <c r="S72" s="34"/>
      <c r="T72" s="35"/>
      <c r="U72" s="34"/>
    </row>
    <row r="73" spans="2:21" x14ac:dyDescent="0.3">
      <c r="B73" s="1">
        <v>44041</v>
      </c>
      <c r="C73" s="2" t="s">
        <v>1</v>
      </c>
      <c r="D73" s="4" t="s">
        <v>6</v>
      </c>
      <c r="E73" s="4" t="s">
        <v>13</v>
      </c>
      <c r="F73" s="2">
        <v>5</v>
      </c>
      <c r="G73" s="5">
        <v>1500</v>
      </c>
      <c r="I73" s="31"/>
      <c r="J73" s="33"/>
      <c r="K73" s="33"/>
      <c r="L73" s="34"/>
      <c r="M73" s="35"/>
      <c r="N73" s="34"/>
      <c r="P73" s="31"/>
      <c r="Q73" s="33"/>
      <c r="R73" s="33"/>
      <c r="S73" s="34"/>
      <c r="T73" s="35"/>
      <c r="U73" s="34"/>
    </row>
    <row r="74" spans="2:21" x14ac:dyDescent="0.3">
      <c r="B74" s="1">
        <v>44041</v>
      </c>
      <c r="C74" s="2" t="s">
        <v>2</v>
      </c>
      <c r="D74" s="4" t="s">
        <v>8</v>
      </c>
      <c r="E74" s="4" t="s">
        <v>13</v>
      </c>
      <c r="F74" s="2">
        <v>4</v>
      </c>
      <c r="G74" s="5">
        <v>460</v>
      </c>
      <c r="I74" s="31"/>
      <c r="J74" s="33"/>
      <c r="K74" s="33"/>
      <c r="L74" s="34"/>
      <c r="M74" s="35"/>
      <c r="N74" s="34"/>
      <c r="P74" s="31"/>
      <c r="Q74" s="33"/>
      <c r="R74" s="33"/>
      <c r="S74" s="34"/>
      <c r="T74" s="35"/>
      <c r="U74" s="34"/>
    </row>
    <row r="75" spans="2:21" x14ac:dyDescent="0.3">
      <c r="B75" s="1">
        <v>44041</v>
      </c>
      <c r="C75" s="2" t="s">
        <v>2</v>
      </c>
      <c r="D75" s="4" t="s">
        <v>6</v>
      </c>
      <c r="E75" s="4" t="s">
        <v>13</v>
      </c>
      <c r="F75" s="2">
        <v>3</v>
      </c>
      <c r="G75" s="5">
        <v>700</v>
      </c>
    </row>
    <row r="76" spans="2:21" x14ac:dyDescent="0.3">
      <c r="B76" s="1">
        <v>44043</v>
      </c>
      <c r="C76" s="3" t="s">
        <v>10</v>
      </c>
      <c r="D76" s="4" t="s">
        <v>5</v>
      </c>
      <c r="E76" s="4" t="s">
        <v>12</v>
      </c>
      <c r="F76" s="2">
        <v>2</v>
      </c>
      <c r="G76" s="5">
        <v>8480</v>
      </c>
    </row>
    <row r="77" spans="2:21" x14ac:dyDescent="0.3">
      <c r="B77" s="1">
        <v>44043</v>
      </c>
      <c r="C77" s="2" t="s">
        <v>2</v>
      </c>
      <c r="D77" s="4" t="s">
        <v>5</v>
      </c>
      <c r="E77" s="4" t="s">
        <v>13</v>
      </c>
      <c r="F77" s="2">
        <v>4</v>
      </c>
      <c r="G77" s="5">
        <v>2800</v>
      </c>
    </row>
    <row r="78" spans="2:21" x14ac:dyDescent="0.3">
      <c r="B78" s="1">
        <v>44043</v>
      </c>
      <c r="C78" s="2" t="s">
        <v>2</v>
      </c>
      <c r="D78" s="4" t="s">
        <v>5</v>
      </c>
      <c r="E78" s="4" t="s">
        <v>13</v>
      </c>
      <c r="F78" s="2">
        <v>4</v>
      </c>
      <c r="G78" s="5">
        <v>4560</v>
      </c>
    </row>
    <row r="79" spans="2:21" x14ac:dyDescent="0.3">
      <c r="B79" s="1">
        <v>44043</v>
      </c>
      <c r="C79" s="2" t="s">
        <v>2</v>
      </c>
      <c r="D79" s="4" t="s">
        <v>6</v>
      </c>
      <c r="E79" s="4" t="s">
        <v>13</v>
      </c>
      <c r="F79" s="2">
        <v>5</v>
      </c>
      <c r="G79" s="5">
        <v>1590</v>
      </c>
    </row>
    <row r="80" spans="2:21" x14ac:dyDescent="0.3">
      <c r="B80" s="1">
        <v>44043</v>
      </c>
      <c r="C80" s="2" t="s">
        <v>3</v>
      </c>
      <c r="D80" s="4" t="s">
        <v>6</v>
      </c>
      <c r="E80" s="4" t="s">
        <v>13</v>
      </c>
      <c r="F80" s="2">
        <v>5</v>
      </c>
      <c r="G80" s="5">
        <v>2500</v>
      </c>
      <c r="P80" t="s">
        <v>68</v>
      </c>
    </row>
    <row r="81" spans="2:21" ht="26.4" x14ac:dyDescent="0.3">
      <c r="B81" s="1">
        <v>44043</v>
      </c>
      <c r="C81" s="2" t="s">
        <v>1</v>
      </c>
      <c r="D81" s="4" t="s">
        <v>5</v>
      </c>
      <c r="E81" s="4" t="s">
        <v>13</v>
      </c>
      <c r="F81" s="2">
        <v>3</v>
      </c>
      <c r="G81" s="5">
        <v>2555</v>
      </c>
      <c r="I81" s="8" t="s">
        <v>0</v>
      </c>
      <c r="J81" s="8" t="s">
        <v>4</v>
      </c>
      <c r="K81" s="8" t="s">
        <v>11</v>
      </c>
      <c r="L81" s="8" t="s">
        <v>18</v>
      </c>
      <c r="M81" s="8" t="s">
        <v>17</v>
      </c>
      <c r="N81" s="8" t="s">
        <v>16</v>
      </c>
      <c r="P81" s="8" t="s">
        <v>0</v>
      </c>
      <c r="Q81" s="8" t="s">
        <v>4</v>
      </c>
      <c r="R81" s="8" t="s">
        <v>11</v>
      </c>
      <c r="S81" s="8" t="s">
        <v>18</v>
      </c>
      <c r="T81" s="8" t="s">
        <v>17</v>
      </c>
      <c r="U81" s="8" t="s">
        <v>16</v>
      </c>
    </row>
    <row r="82" spans="2:21" x14ac:dyDescent="0.3">
      <c r="B82" s="1">
        <v>44043</v>
      </c>
      <c r="C82" s="2" t="s">
        <v>2</v>
      </c>
      <c r="D82" s="4" t="s">
        <v>6</v>
      </c>
      <c r="E82" s="4" t="s">
        <v>13</v>
      </c>
      <c r="F82" s="2">
        <v>3</v>
      </c>
      <c r="G82" s="5">
        <v>1220</v>
      </c>
      <c r="I82" s="9" t="s">
        <v>10</v>
      </c>
      <c r="J82" s="4" t="s">
        <v>8</v>
      </c>
      <c r="K82" s="9" t="s">
        <v>13</v>
      </c>
      <c r="L82" s="30">
        <f>SUMIFS($G$10:$G$166,$C$10:$C$166,I82,$D$10:$D$166,J82,$E$10:$E$166,K82)</f>
        <v>0</v>
      </c>
      <c r="M82" s="2">
        <f>COUNTIFS($C$10:$C$166,I82,$D$10:$D$166,J82,$E$10:$E$166,K82)</f>
        <v>0</v>
      </c>
      <c r="N82" s="30" t="str">
        <f>IFERROR(AVERAGEIFS($G$10:$G$166,$C$10:$C$166,I82,$D$10:$D$166,J82,$E$10:$E$166,K82),"0")</f>
        <v>0</v>
      </c>
      <c r="P82" s="9" t="s">
        <v>10</v>
      </c>
      <c r="Q82" s="4" t="s">
        <v>8</v>
      </c>
      <c r="R82" s="9" t="s">
        <v>12</v>
      </c>
      <c r="S82" s="30">
        <f>SUMIFS($G$10:$G$166,$C$10:$C$166,P82,$D$10:$D$166,Q82,$E$10:$E$166,R82)</f>
        <v>0</v>
      </c>
      <c r="T82" s="2">
        <f>COUNTIFS($C$10:$C$166,P82,$D$10:$D$166,Q82,$E$10:$E$166,R82)</f>
        <v>0</v>
      </c>
      <c r="U82" s="30" t="str">
        <f>IFERROR(AVERAGEIFS($G$10:$G$166,$C$10:$C$166,P82,$D$10:$D$166,Q82,$E$10:$E$166,R82),"0")</f>
        <v>0</v>
      </c>
    </row>
    <row r="83" spans="2:21" x14ac:dyDescent="0.3">
      <c r="B83" s="1">
        <v>44046</v>
      </c>
      <c r="C83" s="2" t="s">
        <v>3</v>
      </c>
      <c r="D83" s="4" t="s">
        <v>7</v>
      </c>
      <c r="E83" s="4" t="s">
        <v>13</v>
      </c>
      <c r="F83" s="2">
        <v>3</v>
      </c>
      <c r="G83" s="5">
        <v>1580</v>
      </c>
      <c r="I83" s="32" t="s">
        <v>3</v>
      </c>
      <c r="J83" s="4" t="s">
        <v>8</v>
      </c>
      <c r="K83" s="9" t="s">
        <v>13</v>
      </c>
      <c r="L83" s="30">
        <f>SUMIFS($G$10:$G$166,$C$10:$C$166,I83,$D$10:$D$166,J83,$E$10:$E$166,K83)</f>
        <v>0</v>
      </c>
      <c r="M83" s="2">
        <f>COUNTIFS($C$10:$C$166,I83,$D$10:$D$166,J83,$E$10:$E$166,K83)</f>
        <v>0</v>
      </c>
      <c r="N83" s="30" t="str">
        <f>IFERROR(AVERAGEIFS($G$10:$G$166,$C$10:$C$166,I83,$D$10:$D$166,J83,$E$10:$E$166,K83),"0")</f>
        <v>0</v>
      </c>
      <c r="P83" s="32" t="s">
        <v>3</v>
      </c>
      <c r="Q83" s="4" t="s">
        <v>8</v>
      </c>
      <c r="R83" s="9" t="s">
        <v>12</v>
      </c>
      <c r="S83" s="30">
        <f>SUMIFS($G$10:$G$166,$C$10:$C$166,P83,$D$10:$D$166,Q83,$E$10:$E$166,R83)</f>
        <v>12840</v>
      </c>
      <c r="T83" s="2">
        <f>COUNTIFS($C$10:$C$166,P83,$D$10:$D$166,Q83,$E$10:$E$166,R83)</f>
        <v>2</v>
      </c>
      <c r="U83" s="30">
        <f>IFERROR(AVERAGEIFS($G$10:$G$166,$C$10:$C$166,P83,$D$10:$D$166,Q83,$E$10:$E$166,R83),"0")</f>
        <v>6420</v>
      </c>
    </row>
    <row r="84" spans="2:21" x14ac:dyDescent="0.3">
      <c r="B84" s="1">
        <v>44046</v>
      </c>
      <c r="C84" s="2" t="s">
        <v>2</v>
      </c>
      <c r="D84" s="4" t="s">
        <v>8</v>
      </c>
      <c r="E84" s="4" t="s">
        <v>12</v>
      </c>
      <c r="F84" s="2">
        <v>2</v>
      </c>
      <c r="G84" s="5">
        <v>10192</v>
      </c>
      <c r="I84" s="32" t="s">
        <v>2</v>
      </c>
      <c r="J84" s="4" t="s">
        <v>8</v>
      </c>
      <c r="K84" s="9" t="s">
        <v>13</v>
      </c>
      <c r="L84" s="30">
        <f>SUMIFS($G$10:$G$166,$C$10:$C$166,I84,$D$10:$D$166,J84,$E$10:$E$166,K84)</f>
        <v>1000</v>
      </c>
      <c r="M84" s="2">
        <f>COUNTIFS($C$10:$C$166,I84,$D$10:$D$166,J84,$E$10:$E$166,K84)</f>
        <v>3</v>
      </c>
      <c r="N84" s="30">
        <f>IFERROR(AVERAGEIFS($G$10:$G$166,$C$10:$C$166,I84,$D$10:$D$166,J84,$E$10:$E$166,K84),"0")</f>
        <v>333.33333333333331</v>
      </c>
      <c r="P84" s="32" t="s">
        <v>2</v>
      </c>
      <c r="Q84" s="4" t="s">
        <v>8</v>
      </c>
      <c r="R84" s="9" t="s">
        <v>12</v>
      </c>
      <c r="S84" s="30">
        <f>SUMIFS($G$10:$G$166,$C$10:$C$166,P84,$D$10:$D$166,Q84,$E$10:$E$166,R84)</f>
        <v>10192</v>
      </c>
      <c r="T84" s="2">
        <f>COUNTIFS($C$10:$C$166,P84,$D$10:$D$166,Q84,$E$10:$E$166,R84)</f>
        <v>1</v>
      </c>
      <c r="U84" s="30">
        <f>IFERROR(AVERAGEIFS($G$10:$G$166,$C$10:$C$166,P84,$D$10:$D$166,Q84,$E$10:$E$166,R84),"0")</f>
        <v>10192</v>
      </c>
    </row>
    <row r="85" spans="2:21" x14ac:dyDescent="0.3">
      <c r="B85" s="1">
        <v>44046</v>
      </c>
      <c r="C85" s="2" t="s">
        <v>2</v>
      </c>
      <c r="D85" s="4" t="s">
        <v>7</v>
      </c>
      <c r="E85" s="4" t="s">
        <v>13</v>
      </c>
      <c r="F85" s="2">
        <v>4</v>
      </c>
      <c r="G85" s="5">
        <v>460</v>
      </c>
      <c r="I85" s="32" t="s">
        <v>1</v>
      </c>
      <c r="J85" s="4" t="s">
        <v>8</v>
      </c>
      <c r="K85" s="9" t="s">
        <v>13</v>
      </c>
      <c r="L85" s="30">
        <f>SUMIFS($G$10:$G$166,$C$10:$C$166,I85,$D$10:$D$166,J85,$E$10:$E$166,K85)</f>
        <v>3700</v>
      </c>
      <c r="M85" s="2">
        <f>COUNTIFS($C$10:$C$166,I85,$D$10:$D$166,J85,$E$10:$E$166,K85)</f>
        <v>6</v>
      </c>
      <c r="N85" s="30">
        <f>IFERROR(AVERAGEIFS($G$10:$G$166,$C$10:$C$166,I85,$D$10:$D$166,J85,$E$10:$E$166,K85),"0")</f>
        <v>616.66666666666663</v>
      </c>
      <c r="P85" s="32" t="s">
        <v>1</v>
      </c>
      <c r="Q85" s="4" t="s">
        <v>8</v>
      </c>
      <c r="R85" s="9" t="s">
        <v>12</v>
      </c>
      <c r="S85" s="30">
        <f>SUMIFS($G$10:$G$166,$C$10:$C$166,P85,$D$10:$D$166,Q85,$E$10:$E$166,R85)</f>
        <v>0</v>
      </c>
      <c r="T85" s="2">
        <f>COUNTIFS($C$10:$C$166,P85,$D$10:$D$166,Q85,$E$10:$E$166,R85)</f>
        <v>0</v>
      </c>
      <c r="U85" s="30" t="str">
        <f>IFERROR(AVERAGEIFS($G$10:$G$166,$C$10:$C$166,P85,$D$10:$D$166,Q85,$E$10:$E$166,R85),"0")</f>
        <v>0</v>
      </c>
    </row>
    <row r="86" spans="2:21" x14ac:dyDescent="0.3">
      <c r="B86" s="1">
        <v>44047</v>
      </c>
      <c r="C86" s="2" t="s">
        <v>10</v>
      </c>
      <c r="D86" s="4" t="s">
        <v>7</v>
      </c>
      <c r="E86" s="4" t="s">
        <v>12</v>
      </c>
      <c r="F86" s="2">
        <v>1</v>
      </c>
      <c r="G86" s="5">
        <v>5844</v>
      </c>
    </row>
    <row r="87" spans="2:21" x14ac:dyDescent="0.3">
      <c r="B87" s="1">
        <v>44047</v>
      </c>
      <c r="C87" s="2" t="s">
        <v>1</v>
      </c>
      <c r="D87" s="4" t="s">
        <v>6</v>
      </c>
      <c r="E87" s="4" t="s">
        <v>12</v>
      </c>
      <c r="F87" s="2">
        <v>2</v>
      </c>
      <c r="G87" s="5">
        <v>6000</v>
      </c>
    </row>
    <row r="88" spans="2:21" x14ac:dyDescent="0.3">
      <c r="B88" s="1">
        <v>44047</v>
      </c>
      <c r="C88" s="2" t="s">
        <v>2</v>
      </c>
      <c r="D88" s="4" t="s">
        <v>6</v>
      </c>
      <c r="E88" s="4" t="s">
        <v>13</v>
      </c>
      <c r="F88" s="2">
        <v>4</v>
      </c>
      <c r="G88" s="5">
        <v>700</v>
      </c>
    </row>
    <row r="89" spans="2:21" x14ac:dyDescent="0.3">
      <c r="B89" s="1">
        <v>44048</v>
      </c>
      <c r="C89" s="2" t="s">
        <v>3</v>
      </c>
      <c r="D89" s="4" t="s">
        <v>5</v>
      </c>
      <c r="E89" s="4" t="s">
        <v>13</v>
      </c>
      <c r="F89" s="2">
        <v>5</v>
      </c>
      <c r="G89" s="5">
        <v>550</v>
      </c>
    </row>
    <row r="90" spans="2:21" x14ac:dyDescent="0.3">
      <c r="B90" s="1">
        <v>44048</v>
      </c>
      <c r="C90" s="2" t="s">
        <v>2</v>
      </c>
      <c r="D90" s="4" t="s">
        <v>7</v>
      </c>
      <c r="E90" s="4" t="s">
        <v>13</v>
      </c>
      <c r="F90" s="2">
        <v>5</v>
      </c>
      <c r="G90" s="5">
        <v>2800</v>
      </c>
    </row>
    <row r="91" spans="2:21" x14ac:dyDescent="0.3">
      <c r="B91" s="1">
        <v>44049</v>
      </c>
      <c r="C91" s="2" t="s">
        <v>10</v>
      </c>
      <c r="D91" s="4" t="s">
        <v>5</v>
      </c>
      <c r="E91" s="4" t="s">
        <v>13</v>
      </c>
      <c r="F91" s="2">
        <v>5</v>
      </c>
      <c r="G91" s="5">
        <v>1590</v>
      </c>
    </row>
    <row r="92" spans="2:21" x14ac:dyDescent="0.3">
      <c r="B92" s="1">
        <v>44049</v>
      </c>
      <c r="C92" s="2" t="s">
        <v>2</v>
      </c>
      <c r="D92" s="4" t="s">
        <v>6</v>
      </c>
      <c r="E92" s="4" t="s">
        <v>13</v>
      </c>
      <c r="F92" s="2">
        <v>3</v>
      </c>
      <c r="G92" s="5">
        <v>2800</v>
      </c>
    </row>
    <row r="93" spans="2:21" x14ac:dyDescent="0.3">
      <c r="B93" s="1">
        <v>44049</v>
      </c>
      <c r="C93" s="2" t="s">
        <v>2</v>
      </c>
      <c r="D93" s="4" t="s">
        <v>5</v>
      </c>
      <c r="E93" s="4" t="s">
        <v>13</v>
      </c>
      <c r="F93" s="2">
        <v>5</v>
      </c>
      <c r="G93" s="5">
        <v>1590</v>
      </c>
    </row>
    <row r="94" spans="2:21" x14ac:dyDescent="0.3">
      <c r="B94" s="1">
        <v>44050</v>
      </c>
      <c r="C94" s="3" t="s">
        <v>3</v>
      </c>
      <c r="D94" s="4" t="s">
        <v>5</v>
      </c>
      <c r="E94" s="4" t="s">
        <v>12</v>
      </c>
      <c r="F94" s="2">
        <v>1</v>
      </c>
      <c r="G94" s="5">
        <v>8000</v>
      </c>
    </row>
    <row r="95" spans="2:21" x14ac:dyDescent="0.3">
      <c r="B95" s="1">
        <v>44050</v>
      </c>
      <c r="C95" s="3" t="s">
        <v>10</v>
      </c>
      <c r="D95" s="4" t="s">
        <v>5</v>
      </c>
      <c r="E95" s="4" t="s">
        <v>12</v>
      </c>
      <c r="F95" s="2">
        <v>2</v>
      </c>
      <c r="G95" s="5">
        <v>8800</v>
      </c>
    </row>
    <row r="96" spans="2:21" x14ac:dyDescent="0.3">
      <c r="B96" s="1">
        <v>44050</v>
      </c>
      <c r="C96" s="2" t="s">
        <v>1</v>
      </c>
      <c r="D96" s="4" t="s">
        <v>6</v>
      </c>
      <c r="E96" s="4" t="s">
        <v>13</v>
      </c>
      <c r="F96" s="2">
        <v>5</v>
      </c>
      <c r="G96" s="5">
        <v>2500</v>
      </c>
    </row>
    <row r="97" spans="2:10" x14ac:dyDescent="0.3">
      <c r="B97" s="1">
        <v>44050</v>
      </c>
      <c r="C97" s="2" t="s">
        <v>2</v>
      </c>
      <c r="D97" s="4" t="s">
        <v>6</v>
      </c>
      <c r="E97" s="4" t="s">
        <v>13</v>
      </c>
      <c r="F97" s="2">
        <v>4</v>
      </c>
      <c r="G97" s="5">
        <v>1220</v>
      </c>
    </row>
    <row r="98" spans="2:10" x14ac:dyDescent="0.3">
      <c r="B98" s="1">
        <v>44053</v>
      </c>
      <c r="C98" s="2" t="s">
        <v>3</v>
      </c>
      <c r="D98" s="4" t="s">
        <v>5</v>
      </c>
      <c r="E98" s="4" t="s">
        <v>12</v>
      </c>
      <c r="F98" s="2">
        <v>1</v>
      </c>
      <c r="G98" s="5">
        <v>5800</v>
      </c>
    </row>
    <row r="99" spans="2:10" x14ac:dyDescent="0.3">
      <c r="B99" s="1">
        <v>44053</v>
      </c>
      <c r="C99" s="2" t="s">
        <v>1</v>
      </c>
      <c r="D99" s="4" t="s">
        <v>6</v>
      </c>
      <c r="E99" s="4" t="s">
        <v>13</v>
      </c>
      <c r="F99" s="2">
        <v>4</v>
      </c>
      <c r="G99" s="5">
        <v>1500</v>
      </c>
    </row>
    <row r="100" spans="2:10" x14ac:dyDescent="0.3">
      <c r="B100" s="1">
        <v>44053</v>
      </c>
      <c r="C100" s="2" t="s">
        <v>2</v>
      </c>
      <c r="D100" s="4" t="s">
        <v>7</v>
      </c>
      <c r="E100" s="4" t="s">
        <v>13</v>
      </c>
      <c r="F100" s="2">
        <v>5</v>
      </c>
      <c r="G100" s="5">
        <v>9500</v>
      </c>
    </row>
    <row r="101" spans="2:10" x14ac:dyDescent="0.3">
      <c r="B101" s="1">
        <v>44054</v>
      </c>
      <c r="C101" s="2" t="s">
        <v>2</v>
      </c>
      <c r="D101" s="4" t="s">
        <v>6</v>
      </c>
      <c r="E101" s="4" t="s">
        <v>13</v>
      </c>
      <c r="F101" s="2">
        <v>5</v>
      </c>
      <c r="G101" s="5">
        <v>3200</v>
      </c>
    </row>
    <row r="102" spans="2:10" x14ac:dyDescent="0.3">
      <c r="B102" s="1">
        <v>44055</v>
      </c>
      <c r="C102" s="2" t="s">
        <v>2</v>
      </c>
      <c r="D102" s="4" t="s">
        <v>5</v>
      </c>
      <c r="E102" s="4" t="s">
        <v>13</v>
      </c>
      <c r="F102" s="2">
        <v>3</v>
      </c>
      <c r="G102" s="5">
        <v>2800</v>
      </c>
    </row>
    <row r="103" spans="2:10" x14ac:dyDescent="0.3">
      <c r="B103" s="1">
        <v>44056</v>
      </c>
      <c r="C103" s="3" t="s">
        <v>10</v>
      </c>
      <c r="D103" s="4" t="s">
        <v>5</v>
      </c>
      <c r="E103" s="4" t="s">
        <v>12</v>
      </c>
      <c r="F103" s="2">
        <v>1</v>
      </c>
      <c r="G103" s="5">
        <v>7700</v>
      </c>
    </row>
    <row r="104" spans="2:10" x14ac:dyDescent="0.3">
      <c r="B104" s="1">
        <v>44057</v>
      </c>
      <c r="C104" s="2" t="s">
        <v>3</v>
      </c>
      <c r="D104" s="4" t="s">
        <v>6</v>
      </c>
      <c r="E104" s="4" t="s">
        <v>13</v>
      </c>
      <c r="F104" s="2">
        <v>3</v>
      </c>
      <c r="G104" s="5">
        <v>2500</v>
      </c>
    </row>
    <row r="105" spans="2:10" x14ac:dyDescent="0.3">
      <c r="B105" s="1">
        <v>44061</v>
      </c>
      <c r="C105" s="2" t="s">
        <v>3</v>
      </c>
      <c r="D105" s="4" t="s">
        <v>6</v>
      </c>
      <c r="E105" s="4" t="s">
        <v>12</v>
      </c>
      <c r="F105" s="2">
        <v>1</v>
      </c>
      <c r="G105" s="5">
        <v>11360</v>
      </c>
      <c r="I105" t="s">
        <v>67</v>
      </c>
    </row>
    <row r="106" spans="2:10" x14ac:dyDescent="0.3">
      <c r="B106" s="1">
        <v>44061</v>
      </c>
      <c r="C106" s="2" t="s">
        <v>10</v>
      </c>
      <c r="D106" s="4" t="s">
        <v>6</v>
      </c>
      <c r="E106" s="4" t="s">
        <v>12</v>
      </c>
      <c r="F106" s="2">
        <v>1</v>
      </c>
      <c r="G106" s="5">
        <v>8800</v>
      </c>
      <c r="I106" s="8" t="s">
        <v>4</v>
      </c>
      <c r="J106" s="8" t="s">
        <v>18</v>
      </c>
    </row>
    <row r="107" spans="2:10" x14ac:dyDescent="0.3">
      <c r="B107" s="1">
        <v>44061</v>
      </c>
      <c r="C107" s="2" t="s">
        <v>1</v>
      </c>
      <c r="D107" s="4" t="s">
        <v>8</v>
      </c>
      <c r="E107" s="4" t="s">
        <v>13</v>
      </c>
      <c r="F107" s="2">
        <v>5</v>
      </c>
      <c r="G107" s="5">
        <v>750</v>
      </c>
      <c r="I107" s="4" t="s">
        <v>6</v>
      </c>
      <c r="J107" s="30">
        <f>SUMIF($D$10:$D$166,I107,$G$10:$G$166)</f>
        <v>192125</v>
      </c>
    </row>
    <row r="108" spans="2:10" x14ac:dyDescent="0.3">
      <c r="B108" s="1">
        <v>44061</v>
      </c>
      <c r="C108" s="2" t="s">
        <v>2</v>
      </c>
      <c r="D108" s="4" t="s">
        <v>7</v>
      </c>
      <c r="E108" s="4" t="s">
        <v>13</v>
      </c>
      <c r="F108" s="2">
        <v>4</v>
      </c>
      <c r="G108" s="5">
        <v>2540</v>
      </c>
      <c r="I108" s="4" t="s">
        <v>7</v>
      </c>
      <c r="J108" s="30">
        <f t="shared" ref="J108:J110" si="0">SUMIF($D$10:$D$166,I108,$G$10:$G$166)</f>
        <v>120207</v>
      </c>
    </row>
    <row r="109" spans="2:10" x14ac:dyDescent="0.3">
      <c r="B109" s="1">
        <v>44062</v>
      </c>
      <c r="C109" s="2" t="s">
        <v>3</v>
      </c>
      <c r="D109" s="4" t="s">
        <v>7</v>
      </c>
      <c r="E109" s="4" t="s">
        <v>12</v>
      </c>
      <c r="F109" s="2">
        <v>1</v>
      </c>
      <c r="G109" s="5">
        <v>5400</v>
      </c>
      <c r="I109" s="4" t="s">
        <v>5</v>
      </c>
      <c r="J109" s="30">
        <f t="shared" si="0"/>
        <v>147605</v>
      </c>
    </row>
    <row r="110" spans="2:10" x14ac:dyDescent="0.3">
      <c r="B110" s="1">
        <v>44062</v>
      </c>
      <c r="C110" s="2" t="s">
        <v>1</v>
      </c>
      <c r="D110" s="4" t="s">
        <v>6</v>
      </c>
      <c r="E110" s="4" t="s">
        <v>13</v>
      </c>
      <c r="F110" s="2">
        <v>4</v>
      </c>
      <c r="G110" s="5">
        <v>6840</v>
      </c>
      <c r="I110" s="4" t="s">
        <v>8</v>
      </c>
      <c r="J110" s="30">
        <f t="shared" si="0"/>
        <v>27732</v>
      </c>
    </row>
    <row r="111" spans="2:10" x14ac:dyDescent="0.3">
      <c r="B111" s="1">
        <v>44062</v>
      </c>
      <c r="C111" s="2" t="s">
        <v>2</v>
      </c>
      <c r="D111" s="4" t="s">
        <v>7</v>
      </c>
      <c r="E111" s="4" t="s">
        <v>13</v>
      </c>
      <c r="F111" s="2">
        <v>4</v>
      </c>
      <c r="G111" s="5">
        <v>3260</v>
      </c>
    </row>
    <row r="112" spans="2:10" x14ac:dyDescent="0.3">
      <c r="B112" s="1">
        <v>44062</v>
      </c>
      <c r="C112" s="2" t="s">
        <v>2</v>
      </c>
      <c r="D112" s="4" t="s">
        <v>6</v>
      </c>
      <c r="E112" s="4" t="s">
        <v>13</v>
      </c>
      <c r="F112" s="2">
        <v>4</v>
      </c>
      <c r="G112" s="5">
        <v>3500</v>
      </c>
    </row>
    <row r="113" spans="2:11" x14ac:dyDescent="0.3">
      <c r="B113" s="1">
        <v>44067</v>
      </c>
      <c r="C113" s="3" t="s">
        <v>3</v>
      </c>
      <c r="D113" s="4" t="s">
        <v>5</v>
      </c>
      <c r="E113" s="4" t="s">
        <v>12</v>
      </c>
      <c r="F113" s="2">
        <v>1</v>
      </c>
      <c r="G113" s="5">
        <v>800</v>
      </c>
      <c r="J113" s="9" t="s">
        <v>4</v>
      </c>
      <c r="K113" s="9" t="s">
        <v>18</v>
      </c>
    </row>
    <row r="114" spans="2:11" x14ac:dyDescent="0.3">
      <c r="B114" s="1">
        <v>44067</v>
      </c>
      <c r="C114" s="2" t="s">
        <v>1</v>
      </c>
      <c r="D114" s="4" t="s">
        <v>6</v>
      </c>
      <c r="E114" s="4" t="s">
        <v>13</v>
      </c>
      <c r="F114" s="2">
        <v>4</v>
      </c>
      <c r="G114" s="5">
        <v>1500</v>
      </c>
      <c r="J114" s="9" t="s">
        <v>6</v>
      </c>
      <c r="K114" s="36">
        <v>192125</v>
      </c>
    </row>
    <row r="115" spans="2:11" x14ac:dyDescent="0.3">
      <c r="B115" s="1">
        <v>44067</v>
      </c>
      <c r="C115" s="2" t="s">
        <v>2</v>
      </c>
      <c r="D115" s="4" t="s">
        <v>5</v>
      </c>
      <c r="E115" s="4" t="s">
        <v>13</v>
      </c>
      <c r="F115" s="2">
        <v>4</v>
      </c>
      <c r="G115" s="5">
        <v>1800</v>
      </c>
      <c r="J115" s="9" t="s">
        <v>7</v>
      </c>
      <c r="K115" s="36">
        <v>120207</v>
      </c>
    </row>
    <row r="116" spans="2:11" x14ac:dyDescent="0.3">
      <c r="B116" s="1">
        <v>44068</v>
      </c>
      <c r="C116" s="3" t="s">
        <v>10</v>
      </c>
      <c r="D116" s="4" t="s">
        <v>5</v>
      </c>
      <c r="E116" s="4" t="s">
        <v>12</v>
      </c>
      <c r="F116" s="2">
        <v>2</v>
      </c>
      <c r="G116" s="5">
        <v>7800</v>
      </c>
      <c r="J116" s="9" t="s">
        <v>63</v>
      </c>
      <c r="K116" s="36">
        <v>147605</v>
      </c>
    </row>
    <row r="117" spans="2:11" x14ac:dyDescent="0.3">
      <c r="B117" s="1">
        <v>44068</v>
      </c>
      <c r="C117" s="2" t="s">
        <v>2</v>
      </c>
      <c r="D117" s="4" t="s">
        <v>6</v>
      </c>
      <c r="E117" s="4" t="s">
        <v>13</v>
      </c>
      <c r="F117" s="2">
        <v>5</v>
      </c>
      <c r="G117" s="5">
        <v>110</v>
      </c>
      <c r="J117" s="9" t="s">
        <v>62</v>
      </c>
      <c r="K117" s="36">
        <v>27732</v>
      </c>
    </row>
    <row r="118" spans="2:11" x14ac:dyDescent="0.3">
      <c r="B118" s="1">
        <v>44069</v>
      </c>
      <c r="C118" s="2" t="s">
        <v>3</v>
      </c>
      <c r="D118" s="4" t="s">
        <v>5</v>
      </c>
      <c r="E118" s="4" t="s">
        <v>12</v>
      </c>
      <c r="F118" s="2">
        <v>1</v>
      </c>
      <c r="G118" s="5">
        <v>1850</v>
      </c>
    </row>
    <row r="119" spans="2:11" x14ac:dyDescent="0.3">
      <c r="B119" s="1">
        <v>44069</v>
      </c>
      <c r="C119" s="2" t="s">
        <v>1</v>
      </c>
      <c r="D119" s="4" t="s">
        <v>6</v>
      </c>
      <c r="E119" s="4" t="s">
        <v>13</v>
      </c>
      <c r="F119" s="2">
        <v>5</v>
      </c>
      <c r="G119" s="5">
        <v>2000</v>
      </c>
    </row>
    <row r="120" spans="2:11" x14ac:dyDescent="0.3">
      <c r="B120" s="1">
        <v>44069</v>
      </c>
      <c r="C120" s="2" t="s">
        <v>2</v>
      </c>
      <c r="D120" s="4" t="s">
        <v>7</v>
      </c>
      <c r="E120" s="4" t="s">
        <v>13</v>
      </c>
      <c r="F120" s="2">
        <v>4</v>
      </c>
      <c r="G120" s="5">
        <v>520</v>
      </c>
    </row>
    <row r="121" spans="2:11" x14ac:dyDescent="0.3">
      <c r="B121" s="1">
        <v>44070</v>
      </c>
      <c r="C121" s="2" t="s">
        <v>2</v>
      </c>
      <c r="D121" s="4" t="s">
        <v>6</v>
      </c>
      <c r="E121" s="4" t="s">
        <v>13</v>
      </c>
      <c r="F121" s="2">
        <v>3</v>
      </c>
      <c r="G121" s="5">
        <v>690</v>
      </c>
    </row>
    <row r="122" spans="2:11" x14ac:dyDescent="0.3">
      <c r="B122" s="1">
        <v>44070</v>
      </c>
      <c r="C122" s="2" t="s">
        <v>3</v>
      </c>
      <c r="D122" s="4" t="s">
        <v>6</v>
      </c>
      <c r="E122" s="4" t="s">
        <v>13</v>
      </c>
      <c r="F122" s="2">
        <v>3</v>
      </c>
      <c r="G122" s="5">
        <v>2500</v>
      </c>
    </row>
    <row r="123" spans="2:11" x14ac:dyDescent="0.3">
      <c r="B123" s="1">
        <v>44070</v>
      </c>
      <c r="C123" s="3" t="s">
        <v>10</v>
      </c>
      <c r="D123" s="4" t="s">
        <v>5</v>
      </c>
      <c r="E123" s="4" t="s">
        <v>12</v>
      </c>
      <c r="F123" s="2">
        <v>2</v>
      </c>
      <c r="G123" s="5">
        <v>7700</v>
      </c>
    </row>
    <row r="124" spans="2:11" x14ac:dyDescent="0.3">
      <c r="B124" s="1">
        <v>44070</v>
      </c>
      <c r="C124" s="2" t="s">
        <v>2</v>
      </c>
      <c r="D124" s="4" t="s">
        <v>5</v>
      </c>
      <c r="E124" s="4" t="s">
        <v>13</v>
      </c>
      <c r="F124" s="2">
        <v>3</v>
      </c>
      <c r="G124" s="5">
        <v>2800</v>
      </c>
    </row>
    <row r="125" spans="2:11" x14ac:dyDescent="0.3">
      <c r="B125" s="1">
        <v>44074</v>
      </c>
      <c r="C125" s="2" t="s">
        <v>3</v>
      </c>
      <c r="D125" s="4" t="s">
        <v>6</v>
      </c>
      <c r="E125" s="4" t="s">
        <v>12</v>
      </c>
      <c r="F125" s="2">
        <v>2</v>
      </c>
      <c r="G125" s="5">
        <v>8500</v>
      </c>
    </row>
    <row r="126" spans="2:11" x14ac:dyDescent="0.3">
      <c r="B126" s="1">
        <v>44074</v>
      </c>
      <c r="C126" s="2" t="s">
        <v>1</v>
      </c>
      <c r="D126" s="4" t="s">
        <v>8</v>
      </c>
      <c r="E126" s="4" t="s">
        <v>13</v>
      </c>
      <c r="F126" s="2">
        <v>5</v>
      </c>
      <c r="G126" s="5">
        <v>250</v>
      </c>
    </row>
    <row r="127" spans="2:11" x14ac:dyDescent="0.3">
      <c r="B127" s="1">
        <v>44074</v>
      </c>
      <c r="C127" s="2" t="s">
        <v>2</v>
      </c>
      <c r="D127" s="4" t="s">
        <v>7</v>
      </c>
      <c r="E127" s="4" t="s">
        <v>13</v>
      </c>
      <c r="F127" s="2">
        <v>3</v>
      </c>
      <c r="G127" s="5">
        <v>2540</v>
      </c>
    </row>
    <row r="128" spans="2:11" x14ac:dyDescent="0.3">
      <c r="B128" s="1">
        <v>44075</v>
      </c>
      <c r="C128" s="2" t="s">
        <v>10</v>
      </c>
      <c r="D128" s="4" t="s">
        <v>6</v>
      </c>
      <c r="E128" s="4" t="s">
        <v>12</v>
      </c>
      <c r="F128" s="2">
        <v>2</v>
      </c>
      <c r="G128" s="5">
        <v>650</v>
      </c>
    </row>
    <row r="129" spans="2:7" x14ac:dyDescent="0.3">
      <c r="B129" s="1">
        <v>44076</v>
      </c>
      <c r="C129" s="2" t="s">
        <v>10</v>
      </c>
      <c r="D129" s="4" t="s">
        <v>5</v>
      </c>
      <c r="E129" s="4" t="s">
        <v>13</v>
      </c>
      <c r="F129" s="2">
        <v>4</v>
      </c>
      <c r="G129" s="5">
        <v>2400</v>
      </c>
    </row>
    <row r="130" spans="2:7" x14ac:dyDescent="0.3">
      <c r="B130" s="1">
        <v>44076</v>
      </c>
      <c r="C130" s="2" t="s">
        <v>2</v>
      </c>
      <c r="D130" s="4" t="s">
        <v>7</v>
      </c>
      <c r="E130" s="4" t="s">
        <v>13</v>
      </c>
      <c r="F130" s="2">
        <v>3</v>
      </c>
      <c r="G130" s="5">
        <v>320</v>
      </c>
    </row>
    <row r="131" spans="2:7" x14ac:dyDescent="0.3">
      <c r="B131" s="1">
        <v>44076</v>
      </c>
      <c r="C131" s="2" t="s">
        <v>2</v>
      </c>
      <c r="D131" s="4" t="s">
        <v>5</v>
      </c>
      <c r="E131" s="4" t="s">
        <v>13</v>
      </c>
      <c r="F131" s="2">
        <v>3</v>
      </c>
      <c r="G131" s="5">
        <v>6500</v>
      </c>
    </row>
    <row r="132" spans="2:7" x14ac:dyDescent="0.3">
      <c r="B132" s="1">
        <v>44077</v>
      </c>
      <c r="C132" s="2" t="s">
        <v>1</v>
      </c>
      <c r="D132" s="4" t="s">
        <v>6</v>
      </c>
      <c r="E132" s="4" t="s">
        <v>13</v>
      </c>
      <c r="F132" s="2">
        <v>3</v>
      </c>
      <c r="G132" s="5">
        <v>5000</v>
      </c>
    </row>
    <row r="133" spans="2:7" x14ac:dyDescent="0.3">
      <c r="B133" s="1">
        <v>44077</v>
      </c>
      <c r="C133" s="2" t="s">
        <v>2</v>
      </c>
      <c r="D133" s="4" t="s">
        <v>6</v>
      </c>
      <c r="E133" s="4" t="s">
        <v>13</v>
      </c>
      <c r="F133" s="2">
        <v>3</v>
      </c>
      <c r="G133" s="5">
        <v>3500</v>
      </c>
    </row>
    <row r="134" spans="2:7" x14ac:dyDescent="0.3">
      <c r="B134" s="1">
        <v>44078</v>
      </c>
      <c r="C134" s="3" t="s">
        <v>3</v>
      </c>
      <c r="D134" s="4" t="s">
        <v>5</v>
      </c>
      <c r="E134" s="4" t="s">
        <v>12</v>
      </c>
      <c r="F134" s="2">
        <v>1</v>
      </c>
      <c r="G134" s="5">
        <v>3500</v>
      </c>
    </row>
    <row r="135" spans="2:7" x14ac:dyDescent="0.3">
      <c r="B135" s="1">
        <v>44078</v>
      </c>
      <c r="C135" s="2" t="s">
        <v>1</v>
      </c>
      <c r="D135" s="4" t="s">
        <v>6</v>
      </c>
      <c r="E135" s="4" t="s">
        <v>13</v>
      </c>
      <c r="F135" s="2">
        <v>5</v>
      </c>
      <c r="G135" s="5">
        <v>1500</v>
      </c>
    </row>
    <row r="136" spans="2:7" x14ac:dyDescent="0.3">
      <c r="B136" s="1">
        <v>44078</v>
      </c>
      <c r="C136" s="2" t="s">
        <v>2</v>
      </c>
      <c r="D136" s="4" t="s">
        <v>5</v>
      </c>
      <c r="E136" s="4" t="s">
        <v>13</v>
      </c>
      <c r="F136" s="2">
        <v>3</v>
      </c>
      <c r="G136" s="5">
        <v>1800</v>
      </c>
    </row>
    <row r="137" spans="2:7" x14ac:dyDescent="0.3">
      <c r="B137" s="1">
        <v>44081</v>
      </c>
      <c r="C137" s="2" t="s">
        <v>3</v>
      </c>
      <c r="D137" s="4" t="s">
        <v>6</v>
      </c>
      <c r="E137" s="4" t="s">
        <v>12</v>
      </c>
      <c r="F137" s="2">
        <v>1</v>
      </c>
      <c r="G137" s="5">
        <v>8000</v>
      </c>
    </row>
    <row r="138" spans="2:7" x14ac:dyDescent="0.3">
      <c r="B138" s="1">
        <v>44081</v>
      </c>
      <c r="C138" s="2" t="s">
        <v>10</v>
      </c>
      <c r="D138" s="4" t="s">
        <v>6</v>
      </c>
      <c r="E138" s="4" t="s">
        <v>12</v>
      </c>
      <c r="F138" s="2">
        <v>2</v>
      </c>
      <c r="G138" s="5">
        <v>5100</v>
      </c>
    </row>
    <row r="139" spans="2:7" x14ac:dyDescent="0.3">
      <c r="B139" s="1">
        <v>44081</v>
      </c>
      <c r="C139" s="2" t="s">
        <v>1</v>
      </c>
      <c r="D139" s="4" t="s">
        <v>8</v>
      </c>
      <c r="E139" s="4" t="s">
        <v>13</v>
      </c>
      <c r="F139" s="2">
        <v>4</v>
      </c>
      <c r="G139" s="5">
        <v>650</v>
      </c>
    </row>
    <row r="140" spans="2:7" x14ac:dyDescent="0.3">
      <c r="B140" s="1">
        <v>44082</v>
      </c>
      <c r="C140" s="2" t="s">
        <v>2</v>
      </c>
      <c r="D140" s="4" t="s">
        <v>7</v>
      </c>
      <c r="E140" s="4" t="s">
        <v>13</v>
      </c>
      <c r="F140" s="2">
        <v>5</v>
      </c>
      <c r="G140" s="5">
        <v>320</v>
      </c>
    </row>
    <row r="141" spans="2:7" x14ac:dyDescent="0.3">
      <c r="B141" s="1">
        <v>44083</v>
      </c>
      <c r="C141" s="2" t="s">
        <v>3</v>
      </c>
      <c r="D141" s="4" t="s">
        <v>7</v>
      </c>
      <c r="E141" s="4" t="s">
        <v>12</v>
      </c>
      <c r="F141" s="2">
        <v>2</v>
      </c>
      <c r="G141" s="5">
        <v>3500</v>
      </c>
    </row>
    <row r="142" spans="2:7" x14ac:dyDescent="0.3">
      <c r="B142" s="1">
        <v>44083</v>
      </c>
      <c r="C142" s="2" t="s">
        <v>1</v>
      </c>
      <c r="D142" s="4" t="s">
        <v>6</v>
      </c>
      <c r="E142" s="4" t="s">
        <v>13</v>
      </c>
      <c r="F142" s="2">
        <v>3</v>
      </c>
      <c r="G142" s="5">
        <v>2840</v>
      </c>
    </row>
    <row r="143" spans="2:7" x14ac:dyDescent="0.3">
      <c r="B143" s="1">
        <v>44084</v>
      </c>
      <c r="C143" s="2" t="s">
        <v>3</v>
      </c>
      <c r="D143" s="4" t="s">
        <v>7</v>
      </c>
      <c r="E143" s="4" t="s">
        <v>13</v>
      </c>
      <c r="F143" s="2">
        <v>3</v>
      </c>
      <c r="G143" s="5">
        <v>520</v>
      </c>
    </row>
    <row r="144" spans="2:7" x14ac:dyDescent="0.3">
      <c r="B144" s="1">
        <v>44084</v>
      </c>
      <c r="C144" s="2" t="s">
        <v>1</v>
      </c>
      <c r="D144" s="4" t="s">
        <v>5</v>
      </c>
      <c r="E144" s="4" t="s">
        <v>13</v>
      </c>
      <c r="F144" s="2">
        <v>3</v>
      </c>
      <c r="G144" s="5">
        <v>380</v>
      </c>
    </row>
    <row r="145" spans="2:7" x14ac:dyDescent="0.3">
      <c r="B145" s="1">
        <v>44084</v>
      </c>
      <c r="C145" s="2" t="s">
        <v>2</v>
      </c>
      <c r="D145" s="4" t="s">
        <v>6</v>
      </c>
      <c r="E145" s="4" t="s">
        <v>13</v>
      </c>
      <c r="F145" s="2">
        <v>5</v>
      </c>
      <c r="G145" s="5">
        <v>5550</v>
      </c>
    </row>
    <row r="146" spans="2:7" x14ac:dyDescent="0.3">
      <c r="B146" s="1">
        <v>44085</v>
      </c>
      <c r="C146" s="3" t="s">
        <v>10</v>
      </c>
      <c r="D146" s="4" t="s">
        <v>5</v>
      </c>
      <c r="E146" s="4" t="s">
        <v>12</v>
      </c>
      <c r="F146" s="2">
        <v>2</v>
      </c>
      <c r="G146" s="5">
        <v>650</v>
      </c>
    </row>
    <row r="147" spans="2:7" x14ac:dyDescent="0.3">
      <c r="B147" s="1">
        <v>44085</v>
      </c>
      <c r="C147" s="2" t="s">
        <v>1</v>
      </c>
      <c r="D147" s="4" t="s">
        <v>5</v>
      </c>
      <c r="E147" s="4" t="s">
        <v>13</v>
      </c>
      <c r="F147" s="2">
        <v>4</v>
      </c>
      <c r="G147" s="5">
        <v>2800</v>
      </c>
    </row>
    <row r="148" spans="2:7" x14ac:dyDescent="0.3">
      <c r="B148" s="1">
        <v>44085</v>
      </c>
      <c r="C148" s="2" t="s">
        <v>2</v>
      </c>
      <c r="D148" s="4" t="s">
        <v>6</v>
      </c>
      <c r="E148" s="4" t="s">
        <v>13</v>
      </c>
      <c r="F148" s="2">
        <v>4</v>
      </c>
      <c r="G148" s="5">
        <v>690</v>
      </c>
    </row>
    <row r="149" spans="2:7" x14ac:dyDescent="0.3">
      <c r="B149" s="1">
        <v>44088</v>
      </c>
      <c r="C149" s="2" t="s">
        <v>2</v>
      </c>
      <c r="D149" s="4" t="s">
        <v>5</v>
      </c>
      <c r="E149" s="4" t="s">
        <v>13</v>
      </c>
      <c r="F149" s="2">
        <v>5</v>
      </c>
      <c r="G149" s="5">
        <v>6500</v>
      </c>
    </row>
    <row r="150" spans="2:7" x14ac:dyDescent="0.3">
      <c r="B150" s="1">
        <v>44088</v>
      </c>
      <c r="C150" s="2" t="s">
        <v>1</v>
      </c>
      <c r="D150" s="4" t="s">
        <v>6</v>
      </c>
      <c r="E150" s="4" t="s">
        <v>13</v>
      </c>
      <c r="F150" s="2">
        <v>4</v>
      </c>
      <c r="G150" s="5">
        <v>5000</v>
      </c>
    </row>
    <row r="151" spans="2:7" x14ac:dyDescent="0.3">
      <c r="B151" s="1">
        <v>44088</v>
      </c>
      <c r="C151" s="2" t="s">
        <v>2</v>
      </c>
      <c r="D151" s="4" t="s">
        <v>6</v>
      </c>
      <c r="E151" s="4" t="s">
        <v>13</v>
      </c>
      <c r="F151" s="2">
        <v>3</v>
      </c>
      <c r="G151" s="5">
        <v>3500</v>
      </c>
    </row>
    <row r="152" spans="2:7" x14ac:dyDescent="0.3">
      <c r="B152" s="1">
        <v>44088</v>
      </c>
      <c r="C152" s="3" t="s">
        <v>3</v>
      </c>
      <c r="D152" s="4" t="s">
        <v>5</v>
      </c>
      <c r="E152" s="4" t="s">
        <v>12</v>
      </c>
      <c r="F152" s="2">
        <v>2</v>
      </c>
      <c r="G152" s="5">
        <v>3500</v>
      </c>
    </row>
    <row r="153" spans="2:7" x14ac:dyDescent="0.3">
      <c r="B153" s="1">
        <v>44089</v>
      </c>
      <c r="C153" s="2" t="s">
        <v>1</v>
      </c>
      <c r="D153" s="4" t="s">
        <v>6</v>
      </c>
      <c r="E153" s="4" t="s">
        <v>13</v>
      </c>
      <c r="F153" s="2">
        <v>4</v>
      </c>
      <c r="G153" s="5">
        <v>1500</v>
      </c>
    </row>
    <row r="154" spans="2:7" x14ac:dyDescent="0.3">
      <c r="B154" s="1">
        <v>44089</v>
      </c>
      <c r="C154" s="2" t="s">
        <v>2</v>
      </c>
      <c r="D154" s="4" t="s">
        <v>5</v>
      </c>
      <c r="E154" s="4" t="s">
        <v>13</v>
      </c>
      <c r="F154" s="2">
        <v>4</v>
      </c>
      <c r="G154" s="5">
        <v>1800</v>
      </c>
    </row>
    <row r="155" spans="2:7" x14ac:dyDescent="0.3">
      <c r="B155" s="1">
        <v>44089</v>
      </c>
      <c r="C155" s="2" t="s">
        <v>3</v>
      </c>
      <c r="D155" s="4" t="s">
        <v>6</v>
      </c>
      <c r="E155" s="4" t="s">
        <v>12</v>
      </c>
      <c r="F155" s="2">
        <v>2</v>
      </c>
      <c r="G155" s="5">
        <v>8000</v>
      </c>
    </row>
    <row r="156" spans="2:7" x14ac:dyDescent="0.3">
      <c r="B156" s="1">
        <v>44090</v>
      </c>
      <c r="C156" s="2" t="s">
        <v>10</v>
      </c>
      <c r="D156" s="4" t="s">
        <v>6</v>
      </c>
      <c r="E156" s="4" t="s">
        <v>12</v>
      </c>
      <c r="F156" s="2">
        <v>1</v>
      </c>
      <c r="G156" s="5">
        <v>5100</v>
      </c>
    </row>
    <row r="157" spans="2:7" x14ac:dyDescent="0.3">
      <c r="B157" s="1">
        <v>44090</v>
      </c>
      <c r="C157" s="2" t="s">
        <v>1</v>
      </c>
      <c r="D157" s="4" t="s">
        <v>8</v>
      </c>
      <c r="E157" s="4" t="s">
        <v>13</v>
      </c>
      <c r="F157" s="2">
        <v>5</v>
      </c>
      <c r="G157" s="5">
        <v>650</v>
      </c>
    </row>
    <row r="158" spans="2:7" x14ac:dyDescent="0.3">
      <c r="B158" s="1">
        <v>44090</v>
      </c>
      <c r="C158" s="2" t="s">
        <v>2</v>
      </c>
      <c r="D158" s="4" t="s">
        <v>7</v>
      </c>
      <c r="E158" s="4" t="s">
        <v>13</v>
      </c>
      <c r="F158" s="2">
        <v>3</v>
      </c>
      <c r="G158" s="5">
        <v>320</v>
      </c>
    </row>
    <row r="159" spans="2:7" x14ac:dyDescent="0.3">
      <c r="B159" s="1">
        <v>44090</v>
      </c>
      <c r="C159" s="2" t="s">
        <v>3</v>
      </c>
      <c r="D159" s="4" t="s">
        <v>7</v>
      </c>
      <c r="E159" s="4" t="s">
        <v>12</v>
      </c>
      <c r="F159" s="2">
        <v>1</v>
      </c>
      <c r="G159" s="5">
        <v>3500</v>
      </c>
    </row>
    <row r="160" spans="2:7" x14ac:dyDescent="0.3">
      <c r="B160" s="1">
        <v>44091</v>
      </c>
      <c r="C160" s="2" t="s">
        <v>1</v>
      </c>
      <c r="D160" s="4" t="s">
        <v>6</v>
      </c>
      <c r="E160" s="4" t="s">
        <v>13</v>
      </c>
      <c r="F160" s="2">
        <v>4</v>
      </c>
      <c r="G160" s="5">
        <v>2840</v>
      </c>
    </row>
    <row r="161" spans="2:7" x14ac:dyDescent="0.3">
      <c r="B161" s="1">
        <v>44091</v>
      </c>
      <c r="C161" s="2" t="s">
        <v>3</v>
      </c>
      <c r="D161" s="4" t="s">
        <v>7</v>
      </c>
      <c r="E161" s="4" t="s">
        <v>13</v>
      </c>
      <c r="F161" s="2">
        <v>4</v>
      </c>
      <c r="G161" s="5">
        <v>520</v>
      </c>
    </row>
    <row r="162" spans="2:7" x14ac:dyDescent="0.3">
      <c r="B162" s="1">
        <v>44091</v>
      </c>
      <c r="C162" s="2" t="s">
        <v>1</v>
      </c>
      <c r="D162" s="4" t="s">
        <v>5</v>
      </c>
      <c r="E162" s="4" t="s">
        <v>13</v>
      </c>
      <c r="F162" s="2">
        <v>3</v>
      </c>
      <c r="G162" s="5">
        <v>380</v>
      </c>
    </row>
    <row r="163" spans="2:7" x14ac:dyDescent="0.3">
      <c r="B163" s="1">
        <v>44091</v>
      </c>
      <c r="C163" s="2" t="s">
        <v>2</v>
      </c>
      <c r="D163" s="4" t="s">
        <v>6</v>
      </c>
      <c r="E163" s="4" t="s">
        <v>13</v>
      </c>
      <c r="F163" s="2">
        <v>3</v>
      </c>
      <c r="G163" s="5">
        <v>5550</v>
      </c>
    </row>
    <row r="164" spans="2:7" x14ac:dyDescent="0.3">
      <c r="B164" s="1">
        <v>44092</v>
      </c>
      <c r="C164" s="2" t="s">
        <v>3</v>
      </c>
      <c r="D164" s="4" t="s">
        <v>6</v>
      </c>
      <c r="E164" s="4" t="s">
        <v>12</v>
      </c>
      <c r="F164" s="2">
        <v>2</v>
      </c>
      <c r="G164" s="5">
        <v>8000</v>
      </c>
    </row>
    <row r="165" spans="2:7" x14ac:dyDescent="0.3">
      <c r="B165" s="1">
        <v>44092</v>
      </c>
      <c r="C165" s="2" t="s">
        <v>10</v>
      </c>
      <c r="D165" s="4" t="s">
        <v>6</v>
      </c>
      <c r="E165" s="4" t="s">
        <v>12</v>
      </c>
      <c r="F165" s="2">
        <v>2</v>
      </c>
      <c r="G165" s="5">
        <v>5100</v>
      </c>
    </row>
    <row r="166" spans="2:7" x14ac:dyDescent="0.3">
      <c r="B166" s="1">
        <v>44092</v>
      </c>
      <c r="C166" s="2" t="s">
        <v>1</v>
      </c>
      <c r="D166" s="4" t="s">
        <v>8</v>
      </c>
      <c r="E166" s="4" t="s">
        <v>13</v>
      </c>
      <c r="F166" s="2">
        <v>3</v>
      </c>
      <c r="G166" s="5">
        <v>650</v>
      </c>
    </row>
  </sheetData>
  <sortState xmlns:xlrd2="http://schemas.microsoft.com/office/spreadsheetml/2017/richdata2" ref="B10:G148">
    <sortCondition ref="B14"/>
  </sortState>
  <dataValidations count="3">
    <dataValidation type="list" allowBlank="1" showInputMessage="1" showErrorMessage="1" sqref="P82 I10 P10 I31 P31 I56 P56 I82 I3:I4" xr:uid="{CC82354C-FA87-42B1-B1A3-53710D5C9125}">
      <formula1>"Bianchi,Neri,Rossi,Verdi"</formula1>
    </dataValidation>
    <dataValidation type="list" allowBlank="1" showInputMessage="1" showErrorMessage="1" sqref="K82:K85 K31:K34 K10:K23 K56:K74" xr:uid="{A40C7C6F-C2C9-4EF5-8A50-F285FD98FC5A}">
      <formula1>"Cancelleria,Informatica"</formula1>
    </dataValidation>
    <dataValidation type="list" allowBlank="1" showInputMessage="1" showErrorMessage="1" sqref="Q10:Q23 J10:J23" xr:uid="{08FFED4D-4F2E-4FFF-967F-E4DC8674440E}">
      <formula1>"Fiuli,Lombardia,Trentino,Veneto"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87FA-F465-42A8-B952-24E19C6129FC}">
  <dimension ref="A1:K46"/>
  <sheetViews>
    <sheetView topLeftCell="A27" workbookViewId="0">
      <selection activeCell="F29" sqref="F29"/>
    </sheetView>
  </sheetViews>
  <sheetFormatPr defaultRowHeight="14.4" x14ac:dyDescent="0.3"/>
  <cols>
    <col min="1" max="1" width="4.77734375" customWidth="1"/>
    <col min="2" max="2" width="8.5546875" bestFit="1" customWidth="1"/>
    <col min="3" max="3" width="55.109375" customWidth="1"/>
    <col min="4" max="4" width="10.5546875" customWidth="1"/>
    <col min="5" max="5" width="11.21875" customWidth="1"/>
    <col min="6" max="6" width="13.5546875" bestFit="1" customWidth="1"/>
    <col min="7" max="7" width="13.5546875" customWidth="1"/>
    <col min="8" max="8" width="7.88671875" bestFit="1" customWidth="1"/>
    <col min="9" max="9" width="20.109375" bestFit="1" customWidth="1"/>
    <col min="10" max="10" width="18.5546875" bestFit="1" customWidth="1"/>
    <col min="11" max="11" width="14.88671875" bestFit="1" customWidth="1"/>
  </cols>
  <sheetData>
    <row r="1" spans="2:11" x14ac:dyDescent="0.3">
      <c r="B1" s="10"/>
    </row>
    <row r="2" spans="2:11" x14ac:dyDescent="0.3">
      <c r="B2" s="10"/>
    </row>
    <row r="3" spans="2:11" x14ac:dyDescent="0.3">
      <c r="B3" s="10"/>
    </row>
    <row r="4" spans="2:11" x14ac:dyDescent="0.3">
      <c r="B4" s="10"/>
    </row>
    <row r="5" spans="2:11" x14ac:dyDescent="0.3">
      <c r="B5" s="10"/>
    </row>
    <row r="6" spans="2:11" x14ac:dyDescent="0.3">
      <c r="B6" s="10"/>
    </row>
    <row r="7" spans="2:11" x14ac:dyDescent="0.3">
      <c r="B7" s="10"/>
    </row>
    <row r="8" spans="2:11" x14ac:dyDescent="0.3">
      <c r="B8" s="10"/>
    </row>
    <row r="9" spans="2:11" x14ac:dyDescent="0.3">
      <c r="B9" s="10"/>
    </row>
    <row r="10" spans="2:11" x14ac:dyDescent="0.3">
      <c r="B10" s="10"/>
      <c r="C10" s="11" t="s">
        <v>19</v>
      </c>
    </row>
    <row r="11" spans="2:11" x14ac:dyDescent="0.3">
      <c r="B11" s="10"/>
      <c r="C11" s="11" t="str">
        <f ca="1">"Del "&amp;TEXT(TODAY(),"gg/mm/aaaa")</f>
        <v>Del 19/10/2022</v>
      </c>
    </row>
    <row r="12" spans="2:11" x14ac:dyDescent="0.3">
      <c r="B12" s="10"/>
      <c r="C12" s="12"/>
      <c r="D12" s="11"/>
    </row>
    <row r="13" spans="2:11" x14ac:dyDescent="0.3">
      <c r="B13" s="10"/>
      <c r="C13" s="12"/>
      <c r="D13" s="11"/>
    </row>
    <row r="14" spans="2:11" x14ac:dyDescent="0.3">
      <c r="B14" s="10"/>
      <c r="C14" s="12"/>
      <c r="D14" s="11"/>
      <c r="I14" s="11"/>
      <c r="K14" s="13"/>
    </row>
    <row r="15" spans="2:11" x14ac:dyDescent="0.3">
      <c r="B15" s="10"/>
      <c r="C15" s="14"/>
    </row>
    <row r="16" spans="2:11" ht="15.6" x14ac:dyDescent="0.3">
      <c r="B16" s="15" t="s">
        <v>20</v>
      </c>
      <c r="C16" s="16" t="s">
        <v>21</v>
      </c>
      <c r="D16" s="17" t="s">
        <v>22</v>
      </c>
      <c r="E16" s="17" t="s">
        <v>23</v>
      </c>
      <c r="F16" s="17" t="s">
        <v>24</v>
      </c>
      <c r="H16" s="18" t="s">
        <v>25</v>
      </c>
      <c r="I16" s="18" t="s">
        <v>26</v>
      </c>
      <c r="J16" s="18" t="s">
        <v>27</v>
      </c>
      <c r="K16" s="18" t="s">
        <v>28</v>
      </c>
    </row>
    <row r="17" spans="1:11" ht="15.6" x14ac:dyDescent="0.3">
      <c r="B17" s="19" t="s">
        <v>29</v>
      </c>
      <c r="C17" s="20" t="str">
        <f>VLOOKUP(B17,H17:K29,2,FALSE)&amp;" "&amp;VLOOKUP(B17,H17:K29,3,FALSE)</f>
        <v>Snowboard EVIL</v>
      </c>
      <c r="D17" s="21">
        <v>2</v>
      </c>
      <c r="E17" s="22">
        <f>VLOOKUP(B17,$H$17:$K$29,4,FALSE)</f>
        <v>620</v>
      </c>
      <c r="F17" s="23">
        <f>E17*D17</f>
        <v>1240</v>
      </c>
      <c r="H17" s="24" t="s">
        <v>30</v>
      </c>
      <c r="I17" s="25" t="s">
        <v>31</v>
      </c>
      <c r="J17" s="9" t="s">
        <v>32</v>
      </c>
      <c r="K17" s="5">
        <v>578</v>
      </c>
    </row>
    <row r="18" spans="1:11" ht="15.6" x14ac:dyDescent="0.3">
      <c r="A18" s="26"/>
      <c r="B18" s="19" t="s">
        <v>33</v>
      </c>
      <c r="C18" s="20" t="str">
        <f t="shared" ref="C18:C24" si="0">VLOOKUP(B18,H18:K30,2,FALSE)&amp;" "&amp;VLOOKUP(B18,H18:K30,3,FALSE)</f>
        <v>Giacche Snowboard ROUTER</v>
      </c>
      <c r="D18" s="21">
        <v>1</v>
      </c>
      <c r="E18" s="22">
        <f t="shared" ref="E18:E24" si="1">VLOOKUP(B18,$H$17:$K$29,4,FALSE)</f>
        <v>187</v>
      </c>
      <c r="F18" s="23">
        <f t="shared" ref="F18:F24" si="2">E18*D18</f>
        <v>187</v>
      </c>
      <c r="H18" s="24" t="s">
        <v>29</v>
      </c>
      <c r="I18" s="25" t="s">
        <v>31</v>
      </c>
      <c r="J18" s="9" t="s">
        <v>34</v>
      </c>
      <c r="K18" s="5">
        <v>620</v>
      </c>
    </row>
    <row r="19" spans="1:11" ht="15.6" x14ac:dyDescent="0.3">
      <c r="A19" s="26"/>
      <c r="B19" s="19" t="s">
        <v>35</v>
      </c>
      <c r="C19" s="20" t="str">
        <f t="shared" si="0"/>
        <v>Giacche Snowboard MAIMED</v>
      </c>
      <c r="D19" s="21">
        <v>1</v>
      </c>
      <c r="E19" s="22">
        <f t="shared" si="1"/>
        <v>158.5</v>
      </c>
      <c r="F19" s="23">
        <f t="shared" si="2"/>
        <v>158.5</v>
      </c>
      <c r="H19" s="24" t="s">
        <v>36</v>
      </c>
      <c r="I19" s="25" t="s">
        <v>37</v>
      </c>
      <c r="J19" s="9" t="s">
        <v>38</v>
      </c>
      <c r="K19" s="5">
        <v>261.5</v>
      </c>
    </row>
    <row r="20" spans="1:11" ht="15.6" x14ac:dyDescent="0.3">
      <c r="B20" s="27" t="s">
        <v>48</v>
      </c>
      <c r="C20" s="20" t="str">
        <f t="shared" si="0"/>
        <v>Pantaloni Snowboard CARGO</v>
      </c>
      <c r="D20" s="21">
        <v>1</v>
      </c>
      <c r="E20" s="22">
        <f t="shared" si="1"/>
        <v>168</v>
      </c>
      <c r="F20" s="23">
        <f t="shared" si="2"/>
        <v>168</v>
      </c>
      <c r="H20" s="24" t="s">
        <v>39</v>
      </c>
      <c r="I20" s="25" t="s">
        <v>37</v>
      </c>
      <c r="J20" s="9" t="s">
        <v>40</v>
      </c>
      <c r="K20" s="5">
        <v>214</v>
      </c>
    </row>
    <row r="21" spans="1:11" ht="15.6" x14ac:dyDescent="0.3">
      <c r="B21" s="27" t="s">
        <v>51</v>
      </c>
      <c r="C21" s="20" t="str">
        <f t="shared" si="0"/>
        <v>Pantaloni Snowboard FRANK</v>
      </c>
      <c r="D21" s="21">
        <v>1</v>
      </c>
      <c r="E21" s="22">
        <f t="shared" si="1"/>
        <v>140.5</v>
      </c>
      <c r="F21" s="23">
        <f t="shared" si="2"/>
        <v>140.5</v>
      </c>
      <c r="G21" s="28"/>
      <c r="H21" s="24" t="s">
        <v>33</v>
      </c>
      <c r="I21" s="25" t="s">
        <v>37</v>
      </c>
      <c r="J21" s="9" t="s">
        <v>41</v>
      </c>
      <c r="K21" s="5">
        <v>187</v>
      </c>
    </row>
    <row r="22" spans="1:11" ht="15.6" x14ac:dyDescent="0.3">
      <c r="B22" s="27" t="s">
        <v>54</v>
      </c>
      <c r="C22" s="20" t="str">
        <f t="shared" si="0"/>
        <v>Scarponi SLOGAN</v>
      </c>
      <c r="D22" s="21">
        <v>2</v>
      </c>
      <c r="E22" s="22">
        <f t="shared" si="1"/>
        <v>197</v>
      </c>
      <c r="F22" s="23">
        <f t="shared" si="2"/>
        <v>394</v>
      </c>
      <c r="G22" s="28"/>
      <c r="H22" s="24" t="s">
        <v>42</v>
      </c>
      <c r="I22" s="25" t="s">
        <v>37</v>
      </c>
      <c r="J22" s="9" t="s">
        <v>43</v>
      </c>
      <c r="K22" s="5">
        <v>299</v>
      </c>
    </row>
    <row r="23" spans="1:11" ht="15.6" x14ac:dyDescent="0.3">
      <c r="B23" s="27" t="s">
        <v>57</v>
      </c>
      <c r="C23" s="20" t="str">
        <f t="shared" si="0"/>
        <v>Scarponi PRISON</v>
      </c>
      <c r="D23" s="21">
        <v>1</v>
      </c>
      <c r="E23" s="22">
        <f t="shared" si="1"/>
        <v>230</v>
      </c>
      <c r="F23" s="23">
        <f t="shared" si="2"/>
        <v>230</v>
      </c>
      <c r="G23" s="28"/>
      <c r="H23" s="24" t="s">
        <v>35</v>
      </c>
      <c r="I23" s="25" t="s">
        <v>37</v>
      </c>
      <c r="J23" s="9" t="s">
        <v>44</v>
      </c>
      <c r="K23" s="5">
        <v>158.5</v>
      </c>
    </row>
    <row r="24" spans="1:11" ht="15.6" x14ac:dyDescent="0.3">
      <c r="B24" s="27" t="s">
        <v>60</v>
      </c>
      <c r="C24" s="20" t="str">
        <f t="shared" si="0"/>
        <v>Scarponi SOLID</v>
      </c>
      <c r="D24" s="21">
        <v>1</v>
      </c>
      <c r="E24" s="22">
        <f t="shared" si="1"/>
        <v>195.5</v>
      </c>
      <c r="F24" s="23">
        <f t="shared" si="2"/>
        <v>195.5</v>
      </c>
      <c r="G24" s="28"/>
      <c r="H24" s="24" t="s">
        <v>45</v>
      </c>
      <c r="I24" s="25" t="s">
        <v>46</v>
      </c>
      <c r="J24" s="9" t="s">
        <v>47</v>
      </c>
      <c r="K24" s="5">
        <v>183.5</v>
      </c>
    </row>
    <row r="25" spans="1:11" ht="15.6" x14ac:dyDescent="0.3">
      <c r="B25" s="10"/>
      <c r="G25" s="28"/>
      <c r="H25" s="24" t="s">
        <v>48</v>
      </c>
      <c r="I25" s="25" t="s">
        <v>46</v>
      </c>
      <c r="J25" s="9" t="s">
        <v>49</v>
      </c>
      <c r="K25" s="5">
        <v>168</v>
      </c>
    </row>
    <row r="26" spans="1:11" ht="15.6" x14ac:dyDescent="0.3">
      <c r="B26" s="10"/>
      <c r="E26" s="29" t="s">
        <v>50</v>
      </c>
      <c r="F26" s="23">
        <f>_xlfn.AGGREGATE(9,6,F17:F24)</f>
        <v>2713.5</v>
      </c>
      <c r="G26" s="28"/>
      <c r="H26" s="24" t="s">
        <v>51</v>
      </c>
      <c r="I26" s="25" t="s">
        <v>46</v>
      </c>
      <c r="J26" s="9" t="s">
        <v>52</v>
      </c>
      <c r="K26" s="5">
        <v>140.5</v>
      </c>
    </row>
    <row r="27" spans="1:11" ht="15.6" x14ac:dyDescent="0.3">
      <c r="B27" s="10"/>
      <c r="D27" s="13"/>
      <c r="E27" s="29" t="s">
        <v>53</v>
      </c>
      <c r="F27" s="23">
        <f>F26*22%</f>
        <v>596.97</v>
      </c>
      <c r="G27" s="13"/>
      <c r="H27" s="24" t="s">
        <v>54</v>
      </c>
      <c r="I27" s="25" t="s">
        <v>55</v>
      </c>
      <c r="J27" s="9" t="s">
        <v>56</v>
      </c>
      <c r="K27" s="5">
        <v>197</v>
      </c>
    </row>
    <row r="28" spans="1:11" x14ac:dyDescent="0.3">
      <c r="B28" s="10"/>
      <c r="G28" s="13"/>
      <c r="H28" s="24" t="s">
        <v>57</v>
      </c>
      <c r="I28" s="25" t="s">
        <v>55</v>
      </c>
      <c r="J28" s="9" t="s">
        <v>58</v>
      </c>
      <c r="K28" s="5">
        <v>230</v>
      </c>
    </row>
    <row r="29" spans="1:11" ht="15.6" x14ac:dyDescent="0.3">
      <c r="B29" s="10"/>
      <c r="E29" s="11" t="s">
        <v>59</v>
      </c>
      <c r="F29" s="23">
        <f>SUM(F26,F27)</f>
        <v>3310.4700000000003</v>
      </c>
      <c r="G29" s="13"/>
      <c r="H29" s="24" t="s">
        <v>60</v>
      </c>
      <c r="I29" s="25" t="s">
        <v>55</v>
      </c>
      <c r="J29" s="9" t="s">
        <v>61</v>
      </c>
      <c r="K29" s="5">
        <v>195.5</v>
      </c>
    </row>
    <row r="30" spans="1:11" x14ac:dyDescent="0.3">
      <c r="B30" s="10"/>
      <c r="E30" s="13"/>
      <c r="F30" s="13"/>
      <c r="G30" s="13"/>
    </row>
    <row r="46" spans="3:9" x14ac:dyDescent="0.3">
      <c r="C46" t="s">
        <v>64</v>
      </c>
      <c r="I46" t="s">
        <v>65</v>
      </c>
    </row>
  </sheetData>
  <dataValidations count="1">
    <dataValidation type="list" allowBlank="1" showInputMessage="1" showErrorMessage="1" sqref="D12:D14" xr:uid="{55EF2EE7-EB57-4DC6-9D5C-508A71F3FE4D}">
      <formula1>"C1,C2,C3,C4,C5"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Esercizio 1</vt:lpstr>
      <vt:lpstr>Esercizio 2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2022-10-19T21:50:12Z</dcterms:modified>
</cp:coreProperties>
</file>