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activeTab="2" xr2:uid="{00000000-000D-0000-FFFF-FFFF00000000}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C5" i="3"/>
  <c r="C7" i="3"/>
  <c r="F7" i="3"/>
  <c r="E7" i="3"/>
  <c r="F6" i="3"/>
  <c r="E6" i="3"/>
  <c r="E5" i="3"/>
  <c r="F5" i="3"/>
  <c r="D24" i="2"/>
  <c r="H22" i="2"/>
  <c r="G22" i="2"/>
  <c r="F22" i="2"/>
  <c r="E22" i="2"/>
  <c r="D22" i="2"/>
  <c r="C22" i="2"/>
  <c r="H20" i="2"/>
  <c r="G20" i="2"/>
  <c r="F20" i="2"/>
  <c r="E20" i="2"/>
  <c r="D20" i="2"/>
  <c r="C20" i="2"/>
  <c r="H18" i="2"/>
  <c r="G18" i="2"/>
  <c r="F18" i="2"/>
  <c r="E18" i="2"/>
  <c r="D18" i="2"/>
  <c r="C18" i="2"/>
  <c r="G17" i="2"/>
  <c r="E17" i="2"/>
  <c r="C17" i="2"/>
  <c r="C16" i="2"/>
  <c r="E16" i="2"/>
  <c r="G16" i="2"/>
  <c r="H13" i="2"/>
  <c r="G13" i="2"/>
  <c r="F13" i="2"/>
  <c r="E13" i="2"/>
  <c r="D13" i="2"/>
  <c r="C13" i="2"/>
  <c r="H12" i="2"/>
  <c r="F12" i="2"/>
  <c r="C12" i="2"/>
  <c r="H11" i="2"/>
  <c r="F11" i="2"/>
  <c r="C11" i="2"/>
  <c r="H10" i="2"/>
  <c r="F10" i="2"/>
  <c r="C10" i="2"/>
  <c r="H9" i="2"/>
  <c r="F9" i="2"/>
  <c r="C9" i="2"/>
  <c r="H8" i="2"/>
  <c r="F8" i="2"/>
  <c r="C8" i="2"/>
  <c r="H5" i="2"/>
  <c r="G5" i="2"/>
  <c r="F5" i="2"/>
  <c r="E5" i="2"/>
  <c r="D5" i="2"/>
  <c r="G35" i="1"/>
  <c r="F35" i="1"/>
  <c r="D35" i="1"/>
  <c r="C34" i="1"/>
  <c r="C35" i="1" s="1"/>
  <c r="E34" i="1"/>
  <c r="E35" i="1" s="1"/>
  <c r="H34" i="1"/>
  <c r="H35" i="1" s="1"/>
  <c r="F31" i="1"/>
  <c r="D31" i="1"/>
  <c r="F30" i="1"/>
  <c r="D30" i="1"/>
  <c r="G30" i="1"/>
  <c r="H30" i="1" s="1"/>
  <c r="C29" i="1"/>
  <c r="C31" i="1" s="1"/>
  <c r="C37" i="1" s="1"/>
  <c r="E29" i="1"/>
  <c r="E31" i="1" s="1"/>
  <c r="G29" i="1"/>
  <c r="H29" i="1" s="1"/>
  <c r="H31" i="1" s="1"/>
  <c r="H26" i="1"/>
  <c r="G26" i="1"/>
  <c r="E26" i="1"/>
  <c r="E37" i="1" s="1"/>
  <c r="D26" i="1"/>
  <c r="D37" i="1" s="1"/>
  <c r="C26" i="1"/>
  <c r="D25" i="1"/>
  <c r="F25" i="1"/>
  <c r="H25" i="1"/>
  <c r="F24" i="1"/>
  <c r="D24" i="1"/>
  <c r="H24" i="1"/>
  <c r="F23" i="1"/>
  <c r="F26" i="1" s="1"/>
  <c r="F37" i="1" s="1"/>
  <c r="D23" i="1"/>
  <c r="H23" i="1"/>
  <c r="D8" i="1"/>
  <c r="D6" i="3" l="1"/>
  <c r="D7" i="3" s="1"/>
  <c r="H37" i="1"/>
  <c r="G31" i="1"/>
  <c r="G37" i="1" s="1"/>
</calcChain>
</file>

<file path=xl/sharedStrings.xml><?xml version="1.0" encoding="utf-8"?>
<sst xmlns="http://schemas.openxmlformats.org/spreadsheetml/2006/main" count="61" uniqueCount="44">
  <si>
    <t>Particulars</t>
  </si>
  <si>
    <t>Material Cost</t>
  </si>
  <si>
    <t>Labor cost</t>
  </si>
  <si>
    <t>Variable OH</t>
  </si>
  <si>
    <t>Selling exp (20% fixed)</t>
  </si>
  <si>
    <t>Admin (rs. 200000)</t>
  </si>
  <si>
    <t>TC</t>
  </si>
  <si>
    <t>Per unit</t>
  </si>
  <si>
    <t>Per Unit</t>
  </si>
  <si>
    <t>Amt</t>
  </si>
  <si>
    <t>VC</t>
  </si>
  <si>
    <t>LC</t>
  </si>
  <si>
    <t>Va OH</t>
  </si>
  <si>
    <t>Total VC</t>
  </si>
  <si>
    <t/>
  </si>
  <si>
    <t>Semi Variable</t>
  </si>
  <si>
    <t>Selling Exp (fixed)</t>
  </si>
  <si>
    <t>Selling Exp (Variable)</t>
  </si>
  <si>
    <t>TSV</t>
  </si>
  <si>
    <t>Fixed OH</t>
  </si>
  <si>
    <t>Admin</t>
  </si>
  <si>
    <t>TFC</t>
  </si>
  <si>
    <t>Total Cost</t>
  </si>
  <si>
    <t>Flexible Budget</t>
  </si>
  <si>
    <t>Sales</t>
  </si>
  <si>
    <t>PU</t>
  </si>
  <si>
    <t>VOH</t>
  </si>
  <si>
    <t>Power</t>
  </si>
  <si>
    <t>Repairs</t>
  </si>
  <si>
    <t>Misc</t>
  </si>
  <si>
    <t>DM</t>
  </si>
  <si>
    <t>DL</t>
  </si>
  <si>
    <t>FOH</t>
  </si>
  <si>
    <t>FC</t>
  </si>
  <si>
    <t>AS&amp;D</t>
  </si>
  <si>
    <t>Profit</t>
  </si>
  <si>
    <t>CS</t>
  </si>
  <si>
    <t>OS</t>
  </si>
  <si>
    <t>Production'</t>
  </si>
  <si>
    <t>Q1</t>
  </si>
  <si>
    <t>Q2</t>
  </si>
  <si>
    <t>Q3</t>
  </si>
  <si>
    <t>Q4</t>
  </si>
  <si>
    <t>Production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</si>
</sst>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0" fillId="0" borderId="1" xfId="0" quotePrefix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7"/>
  <sheetViews>
    <sheetView zoomScale="250" zoomScaleNormal="250" workbookViewId="0">
      <selection activeCell="D1" sqref="D1"/>
    </sheetView>
  </sheetViews>
  <sheetFormatPr defaultRowHeight="14.4" x14ac:dyDescent="0.3"/>
  <cols>
    <col min="2" max="2" width="19.33203125" bestFit="1" customWidth="1"/>
    <col min="3" max="3" width="10.109375" customWidth="1"/>
  </cols>
  <sheetData>
    <row r="1" spans="2:4" x14ac:dyDescent="0.3">
      <c r="D1">
        <v>1000</v>
      </c>
    </row>
    <row r="2" spans="2:4" x14ac:dyDescent="0.3">
      <c r="B2" s="1" t="s">
        <v>0</v>
      </c>
      <c r="C2" s="1"/>
      <c r="D2" s="1" t="s">
        <v>7</v>
      </c>
    </row>
    <row r="3" spans="2:4" x14ac:dyDescent="0.3">
      <c r="B3" t="s">
        <v>1</v>
      </c>
      <c r="D3">
        <v>700</v>
      </c>
    </row>
    <row r="4" spans="2:4" x14ac:dyDescent="0.3">
      <c r="B4" t="s">
        <v>2</v>
      </c>
      <c r="D4">
        <v>250</v>
      </c>
    </row>
    <row r="5" spans="2:4" x14ac:dyDescent="0.3">
      <c r="B5" t="s">
        <v>3</v>
      </c>
      <c r="D5">
        <v>200</v>
      </c>
    </row>
    <row r="6" spans="2:4" x14ac:dyDescent="0.3">
      <c r="B6" t="s">
        <v>4</v>
      </c>
      <c r="D6">
        <v>130</v>
      </c>
    </row>
    <row r="7" spans="2:4" x14ac:dyDescent="0.3">
      <c r="B7" t="s">
        <v>5</v>
      </c>
      <c r="D7">
        <v>200</v>
      </c>
    </row>
    <row r="8" spans="2:4" x14ac:dyDescent="0.3">
      <c r="C8" s="1" t="s">
        <v>6</v>
      </c>
      <c r="D8">
        <f>SUM(D3:D7)</f>
        <v>1480</v>
      </c>
    </row>
    <row r="17" spans="2:8" s="1" customFormat="1" x14ac:dyDescent="0.3">
      <c r="D17" s="1" t="s">
        <v>23</v>
      </c>
    </row>
    <row r="19" spans="2:8" x14ac:dyDescent="0.3">
      <c r="B19" s="2"/>
      <c r="C19" s="3">
        <v>600</v>
      </c>
      <c r="D19" s="3"/>
      <c r="E19" s="3">
        <v>800</v>
      </c>
      <c r="F19" s="3"/>
      <c r="G19" s="3">
        <v>1000</v>
      </c>
      <c r="H19" s="3"/>
    </row>
    <row r="20" spans="2:8" x14ac:dyDescent="0.3">
      <c r="B20" s="2" t="s">
        <v>0</v>
      </c>
      <c r="C20" s="2" t="s">
        <v>8</v>
      </c>
      <c r="D20" s="2" t="s">
        <v>9</v>
      </c>
      <c r="E20" s="2" t="s">
        <v>8</v>
      </c>
      <c r="F20" s="2" t="s">
        <v>9</v>
      </c>
      <c r="G20" s="2" t="s">
        <v>8</v>
      </c>
      <c r="H20" s="2" t="s">
        <v>9</v>
      </c>
    </row>
    <row r="21" spans="2:8" x14ac:dyDescent="0.3">
      <c r="B21" s="2"/>
      <c r="C21" s="2"/>
      <c r="D21" s="2"/>
      <c r="E21" s="2"/>
      <c r="F21" s="2"/>
      <c r="G21" s="2"/>
      <c r="H21" s="2"/>
    </row>
    <row r="22" spans="2:8" s="1" customFormat="1" x14ac:dyDescent="0.3">
      <c r="B22" s="4" t="s">
        <v>10</v>
      </c>
      <c r="C22" s="2"/>
      <c r="D22" s="2"/>
      <c r="E22" s="2"/>
      <c r="F22" s="2"/>
      <c r="G22" s="2"/>
      <c r="H22" s="2"/>
    </row>
    <row r="23" spans="2:8" x14ac:dyDescent="0.3">
      <c r="B23" s="2" t="s">
        <v>1</v>
      </c>
      <c r="C23" s="2">
        <v>700</v>
      </c>
      <c r="D23" s="5">
        <f>+C23*C19</f>
        <v>420000</v>
      </c>
      <c r="E23" s="2">
        <v>700</v>
      </c>
      <c r="F23" s="5">
        <f>+E23*E19</f>
        <v>560000</v>
      </c>
      <c r="G23" s="2">
        <v>700</v>
      </c>
      <c r="H23" s="2">
        <f>+G23*G19</f>
        <v>700000</v>
      </c>
    </row>
    <row r="24" spans="2:8" x14ac:dyDescent="0.3">
      <c r="B24" s="2" t="s">
        <v>11</v>
      </c>
      <c r="C24" s="2">
        <v>250</v>
      </c>
      <c r="D24" s="2">
        <f>+C24*C19</f>
        <v>150000</v>
      </c>
      <c r="E24" s="2">
        <v>250</v>
      </c>
      <c r="F24" s="2">
        <f>+E24*E19</f>
        <v>200000</v>
      </c>
      <c r="G24" s="2">
        <v>250</v>
      </c>
      <c r="H24" s="2">
        <f>+G24*G19</f>
        <v>250000</v>
      </c>
    </row>
    <row r="25" spans="2:8" x14ac:dyDescent="0.3">
      <c r="B25" s="2" t="s">
        <v>12</v>
      </c>
      <c r="C25" s="2">
        <v>200</v>
      </c>
      <c r="D25" s="2">
        <f>+C25*C19</f>
        <v>120000</v>
      </c>
      <c r="E25" s="2">
        <v>200</v>
      </c>
      <c r="F25" s="2">
        <f>+E25*E19</f>
        <v>160000</v>
      </c>
      <c r="G25" s="2">
        <v>200</v>
      </c>
      <c r="H25" s="2">
        <f>+G25*G19</f>
        <v>200000</v>
      </c>
    </row>
    <row r="26" spans="2:8" s="1" customFormat="1" x14ac:dyDescent="0.3">
      <c r="B26" s="4" t="s">
        <v>13</v>
      </c>
      <c r="C26" s="4">
        <f>SUM(C23:C25)</f>
        <v>1150</v>
      </c>
      <c r="D26" s="4">
        <f>SUM(D23:D25)</f>
        <v>690000</v>
      </c>
      <c r="E26" s="4">
        <f>SUM(E23:E25)</f>
        <v>1150</v>
      </c>
      <c r="F26" s="4">
        <f>SUM(F23:F25)</f>
        <v>920000</v>
      </c>
      <c r="G26" s="4">
        <f>SUM(G23:G25)</f>
        <v>1150</v>
      </c>
      <c r="H26" s="4">
        <f>SUM(H23:H25)</f>
        <v>1150000</v>
      </c>
    </row>
    <row r="27" spans="2:8" x14ac:dyDescent="0.3">
      <c r="B27" s="2"/>
      <c r="C27" s="2"/>
      <c r="D27" s="2"/>
      <c r="E27" s="2"/>
      <c r="F27" s="2"/>
      <c r="G27" s="2"/>
      <c r="H27" s="2"/>
    </row>
    <row r="28" spans="2:8" s="1" customFormat="1" x14ac:dyDescent="0.3">
      <c r="B28" s="4" t="s">
        <v>15</v>
      </c>
      <c r="C28" s="6" t="s">
        <v>14</v>
      </c>
      <c r="D28" s="2"/>
      <c r="E28" s="2"/>
      <c r="F28" s="2"/>
      <c r="G28" s="2"/>
      <c r="H28" s="2"/>
    </row>
    <row r="29" spans="2:8" x14ac:dyDescent="0.3">
      <c r="B29" s="2" t="s">
        <v>16</v>
      </c>
      <c r="C29" s="2">
        <f>+D29/C19</f>
        <v>43.333333333333336</v>
      </c>
      <c r="D29" s="2">
        <v>26000</v>
      </c>
      <c r="E29" s="2">
        <f>+F29/E19</f>
        <v>32.5</v>
      </c>
      <c r="F29" s="2">
        <v>26000</v>
      </c>
      <c r="G29" s="2">
        <f>+D6*0.2</f>
        <v>26</v>
      </c>
      <c r="H29" s="2">
        <f>+G29*G19</f>
        <v>26000</v>
      </c>
    </row>
    <row r="30" spans="2:8" x14ac:dyDescent="0.3">
      <c r="B30" s="2" t="s">
        <v>17</v>
      </c>
      <c r="C30" s="2">
        <v>104</v>
      </c>
      <c r="D30" s="2">
        <f>+C30*C19</f>
        <v>62400</v>
      </c>
      <c r="E30" s="2">
        <v>104</v>
      </c>
      <c r="F30" s="2">
        <f>+E30*E19</f>
        <v>83200</v>
      </c>
      <c r="G30" s="2">
        <f>+D6*0.8</f>
        <v>104</v>
      </c>
      <c r="H30" s="2">
        <f>+G30*G19</f>
        <v>104000</v>
      </c>
    </row>
    <row r="31" spans="2:8" x14ac:dyDescent="0.3">
      <c r="B31" s="4" t="s">
        <v>18</v>
      </c>
      <c r="C31" s="4">
        <f>SUM(C29:C30)</f>
        <v>147.33333333333334</v>
      </c>
      <c r="D31" s="4">
        <f t="shared" ref="D31:H31" si="0">SUM(D29:D30)</f>
        <v>88400</v>
      </c>
      <c r="E31" s="4">
        <f t="shared" si="0"/>
        <v>136.5</v>
      </c>
      <c r="F31" s="4">
        <f t="shared" si="0"/>
        <v>109200</v>
      </c>
      <c r="G31" s="4">
        <f t="shared" si="0"/>
        <v>130</v>
      </c>
      <c r="H31" s="4">
        <f t="shared" si="0"/>
        <v>130000</v>
      </c>
    </row>
    <row r="32" spans="2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 t="s">
        <v>19</v>
      </c>
      <c r="C33" s="2"/>
      <c r="D33" s="2"/>
      <c r="E33" s="2"/>
      <c r="F33" s="2"/>
      <c r="G33" s="2"/>
      <c r="H33" s="2"/>
    </row>
    <row r="34" spans="2:8" x14ac:dyDescent="0.3">
      <c r="B34" s="2" t="s">
        <v>20</v>
      </c>
      <c r="C34" s="2">
        <f>+D34/C19</f>
        <v>333.33333333333331</v>
      </c>
      <c r="D34" s="2">
        <v>200000</v>
      </c>
      <c r="E34" s="2">
        <f>+F34/E19</f>
        <v>250</v>
      </c>
      <c r="F34" s="2">
        <v>200000</v>
      </c>
      <c r="G34" s="2">
        <v>200</v>
      </c>
      <c r="H34" s="2">
        <f>+G34*1000</f>
        <v>200000</v>
      </c>
    </row>
    <row r="35" spans="2:8" x14ac:dyDescent="0.3">
      <c r="B35" s="4" t="s">
        <v>21</v>
      </c>
      <c r="C35" s="4">
        <f>+C34</f>
        <v>333.33333333333331</v>
      </c>
      <c r="D35" s="4">
        <f t="shared" ref="D35:H35" si="1">+D34</f>
        <v>200000</v>
      </c>
      <c r="E35" s="4">
        <f t="shared" si="1"/>
        <v>250</v>
      </c>
      <c r="F35" s="4">
        <f t="shared" si="1"/>
        <v>200000</v>
      </c>
      <c r="G35" s="4">
        <f t="shared" si="1"/>
        <v>200</v>
      </c>
      <c r="H35" s="4">
        <f t="shared" si="1"/>
        <v>200000</v>
      </c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4" t="s">
        <v>22</v>
      </c>
      <c r="C37" s="4">
        <f>+C26+C31+C35</f>
        <v>1630.6666666666665</v>
      </c>
      <c r="D37" s="4">
        <f t="shared" ref="D37:H37" si="2">+D26+D31+D35</f>
        <v>978400</v>
      </c>
      <c r="E37" s="4">
        <f t="shared" si="2"/>
        <v>1536.5</v>
      </c>
      <c r="F37" s="4">
        <f t="shared" si="2"/>
        <v>1229200</v>
      </c>
      <c r="G37" s="4">
        <f t="shared" si="2"/>
        <v>1480</v>
      </c>
      <c r="H37" s="4">
        <f t="shared" si="2"/>
        <v>1480000</v>
      </c>
    </row>
  </sheetData>
  <mergeCells count="3">
    <mergeCell ref="C19:D19"/>
    <mergeCell ref="E19:F19"/>
    <mergeCell ref="G19:H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A9D1-ACF5-4FC0-8202-AD3764A0D162}">
  <dimension ref="B2:H24"/>
  <sheetViews>
    <sheetView topLeftCell="A4" zoomScale="145" zoomScaleNormal="145" workbookViewId="0">
      <selection activeCell="D4" sqref="D4"/>
    </sheetView>
  </sheetViews>
  <sheetFormatPr defaultRowHeight="14.4" x14ac:dyDescent="0.3"/>
  <cols>
    <col min="2" max="2" width="9.5546875" bestFit="1" customWidth="1"/>
    <col min="4" max="4" width="10.5546875" bestFit="1" customWidth="1"/>
  </cols>
  <sheetData>
    <row r="2" spans="2:8" x14ac:dyDescent="0.3">
      <c r="B2" s="2"/>
      <c r="C2" s="7">
        <v>1</v>
      </c>
      <c r="D2" s="2"/>
      <c r="E2" s="7">
        <v>0.5</v>
      </c>
      <c r="F2" s="2"/>
      <c r="G2" s="7">
        <v>0.75</v>
      </c>
      <c r="H2" s="2"/>
    </row>
    <row r="3" spans="2:8" x14ac:dyDescent="0.3">
      <c r="B3" s="2" t="s">
        <v>0</v>
      </c>
      <c r="C3" s="2">
        <v>6400</v>
      </c>
      <c r="D3" s="2"/>
      <c r="E3" s="2">
        <v>3200</v>
      </c>
      <c r="F3" s="2"/>
      <c r="G3" s="2">
        <v>4800</v>
      </c>
      <c r="H3" s="2"/>
    </row>
    <row r="4" spans="2:8" x14ac:dyDescent="0.3">
      <c r="B4" s="2"/>
      <c r="C4" s="2" t="s">
        <v>25</v>
      </c>
      <c r="D4" s="2" t="s">
        <v>9</v>
      </c>
      <c r="E4" s="2" t="s">
        <v>25</v>
      </c>
      <c r="F4" s="2" t="s">
        <v>9</v>
      </c>
      <c r="G4" s="2" t="s">
        <v>25</v>
      </c>
      <c r="H4" s="2" t="s">
        <v>9</v>
      </c>
    </row>
    <row r="5" spans="2:8" s="1" customFormat="1" x14ac:dyDescent="0.3">
      <c r="B5" s="4" t="s">
        <v>24</v>
      </c>
      <c r="C5" s="4">
        <v>40</v>
      </c>
      <c r="D5" s="4">
        <f>+C5*C3</f>
        <v>256000</v>
      </c>
      <c r="E5" s="4">
        <f>+C5</f>
        <v>40</v>
      </c>
      <c r="F5" s="4">
        <f>+E5*E3</f>
        <v>128000</v>
      </c>
      <c r="G5" s="4">
        <f>+E5</f>
        <v>40</v>
      </c>
      <c r="H5" s="4">
        <f>+G5*G3</f>
        <v>192000</v>
      </c>
    </row>
    <row r="6" spans="2:8" x14ac:dyDescent="0.3">
      <c r="B6" s="2"/>
      <c r="C6" s="2"/>
      <c r="D6" s="2"/>
      <c r="E6" s="2"/>
      <c r="F6" s="2"/>
      <c r="G6" s="2"/>
      <c r="H6" s="2"/>
    </row>
    <row r="7" spans="2:8" x14ac:dyDescent="0.3">
      <c r="B7" s="4" t="s">
        <v>26</v>
      </c>
      <c r="C7" s="2"/>
      <c r="D7" s="2"/>
      <c r="E7" s="2"/>
      <c r="F7" s="2"/>
      <c r="G7" s="2"/>
      <c r="H7" s="2"/>
    </row>
    <row r="8" spans="2:8" x14ac:dyDescent="0.3">
      <c r="B8" s="2" t="s">
        <v>27</v>
      </c>
      <c r="C8" s="2">
        <f>+D8/C3</f>
        <v>0.22500000000000001</v>
      </c>
      <c r="D8" s="2">
        <v>1440</v>
      </c>
      <c r="E8" s="2">
        <v>0.22500000000000001</v>
      </c>
      <c r="F8" s="2">
        <f>+E8*E3</f>
        <v>720</v>
      </c>
      <c r="G8" s="2">
        <v>0.22500000000000001</v>
      </c>
      <c r="H8" s="2">
        <f>+G8*G3</f>
        <v>1080</v>
      </c>
    </row>
    <row r="9" spans="2:8" x14ac:dyDescent="0.3">
      <c r="B9" s="5" t="s">
        <v>28</v>
      </c>
      <c r="C9" s="2">
        <f>+D9/C3</f>
        <v>0.265625</v>
      </c>
      <c r="D9" s="2">
        <v>1700</v>
      </c>
      <c r="E9" s="2">
        <v>0.265625</v>
      </c>
      <c r="F9" s="2">
        <f>+E9*E3</f>
        <v>850</v>
      </c>
      <c r="G9" s="2">
        <v>0.265625</v>
      </c>
      <c r="H9" s="2">
        <f>+G9*G3</f>
        <v>1275</v>
      </c>
    </row>
    <row r="10" spans="2:8" x14ac:dyDescent="0.3">
      <c r="B10" s="5" t="s">
        <v>29</v>
      </c>
      <c r="C10" s="2">
        <f>+D10/C3</f>
        <v>8.4375000000000006E-2</v>
      </c>
      <c r="D10" s="2">
        <v>540</v>
      </c>
      <c r="E10" s="2">
        <v>8.4375000000000006E-2</v>
      </c>
      <c r="F10" s="2">
        <f>+E10*E3</f>
        <v>270</v>
      </c>
      <c r="G10" s="2">
        <v>8.4375000000000006E-2</v>
      </c>
      <c r="H10" s="2">
        <f>+G10*G3</f>
        <v>405</v>
      </c>
    </row>
    <row r="11" spans="2:8" x14ac:dyDescent="0.3">
      <c r="B11" s="5" t="s">
        <v>30</v>
      </c>
      <c r="C11" s="2">
        <f>+D11/C3</f>
        <v>7.7</v>
      </c>
      <c r="D11" s="2">
        <v>49280</v>
      </c>
      <c r="E11" s="2">
        <v>7.7</v>
      </c>
      <c r="F11" s="2">
        <f>+E11*E3</f>
        <v>24640</v>
      </c>
      <c r="G11" s="2">
        <v>7.7</v>
      </c>
      <c r="H11" s="2">
        <f>+G11*G3</f>
        <v>36960</v>
      </c>
    </row>
    <row r="12" spans="2:8" x14ac:dyDescent="0.3">
      <c r="B12" s="5" t="s">
        <v>31</v>
      </c>
      <c r="C12" s="2">
        <f>+D12/C3</f>
        <v>16</v>
      </c>
      <c r="D12" s="2">
        <v>102400</v>
      </c>
      <c r="E12" s="2">
        <v>16</v>
      </c>
      <c r="F12" s="2">
        <f>+E12*E3</f>
        <v>51200</v>
      </c>
      <c r="G12" s="2">
        <v>16</v>
      </c>
      <c r="H12" s="2">
        <f>+G12*G3</f>
        <v>76800</v>
      </c>
    </row>
    <row r="13" spans="2:8" s="1" customFormat="1" x14ac:dyDescent="0.3">
      <c r="B13" s="4" t="s">
        <v>13</v>
      </c>
      <c r="C13" s="4">
        <f>SUM(C8:C12)</f>
        <v>24.274999999999999</v>
      </c>
      <c r="D13" s="4">
        <f t="shared" ref="D13:H13" si="0">SUM(D8:D12)</f>
        <v>155360</v>
      </c>
      <c r="E13" s="4">
        <f t="shared" si="0"/>
        <v>24.274999999999999</v>
      </c>
      <c r="F13" s="4">
        <f t="shared" si="0"/>
        <v>77680</v>
      </c>
      <c r="G13" s="4">
        <f t="shared" si="0"/>
        <v>24.274999999999999</v>
      </c>
      <c r="H13" s="4">
        <f t="shared" si="0"/>
        <v>116520</v>
      </c>
    </row>
    <row r="14" spans="2:8" x14ac:dyDescent="0.3">
      <c r="B14" s="2"/>
      <c r="C14" s="2"/>
      <c r="D14" s="2"/>
      <c r="E14" s="2"/>
      <c r="F14" s="2"/>
      <c r="G14" s="2"/>
      <c r="H14" s="2"/>
    </row>
    <row r="15" spans="2:8" x14ac:dyDescent="0.3">
      <c r="B15" s="4" t="s">
        <v>32</v>
      </c>
      <c r="C15" s="2"/>
      <c r="D15" s="2"/>
      <c r="E15" s="2"/>
      <c r="F15" s="2"/>
      <c r="G15" s="2"/>
      <c r="H15" s="2"/>
    </row>
    <row r="16" spans="2:8" x14ac:dyDescent="0.3">
      <c r="B16" s="2" t="s">
        <v>33</v>
      </c>
      <c r="C16" s="2">
        <f>+D16/C3</f>
        <v>3.2324999999999999</v>
      </c>
      <c r="D16" s="2">
        <v>20688</v>
      </c>
      <c r="E16" s="2">
        <f>+F16/E3</f>
        <v>6.4649999999999999</v>
      </c>
      <c r="F16" s="2">
        <v>20688</v>
      </c>
      <c r="G16" s="2">
        <f>+H16/G3</f>
        <v>4.3099999999999996</v>
      </c>
      <c r="H16" s="2">
        <v>20688</v>
      </c>
    </row>
    <row r="17" spans="2:8" x14ac:dyDescent="0.3">
      <c r="B17" s="4" t="s">
        <v>34</v>
      </c>
      <c r="C17" s="2">
        <f>+D17/C3</f>
        <v>0.5625</v>
      </c>
      <c r="D17" s="2">
        <v>3600</v>
      </c>
      <c r="E17" s="2">
        <f>+F17/E3</f>
        <v>1.125</v>
      </c>
      <c r="F17" s="2">
        <v>3600</v>
      </c>
      <c r="G17" s="2">
        <f>+H17/G3</f>
        <v>0.75</v>
      </c>
      <c r="H17" s="2">
        <v>3600</v>
      </c>
    </row>
    <row r="18" spans="2:8" s="1" customFormat="1" x14ac:dyDescent="0.3">
      <c r="B18" s="4" t="s">
        <v>21</v>
      </c>
      <c r="C18" s="4">
        <f>SUM(C16:C17)</f>
        <v>3.7949999999999999</v>
      </c>
      <c r="D18" s="4">
        <f t="shared" ref="D18:H18" si="1">SUM(D16:D17)</f>
        <v>24288</v>
      </c>
      <c r="E18" s="4">
        <f t="shared" si="1"/>
        <v>7.59</v>
      </c>
      <c r="F18" s="4">
        <f t="shared" si="1"/>
        <v>24288</v>
      </c>
      <c r="G18" s="4">
        <f t="shared" si="1"/>
        <v>5.0599999999999996</v>
      </c>
      <c r="H18" s="4">
        <f t="shared" si="1"/>
        <v>24288</v>
      </c>
    </row>
    <row r="19" spans="2:8" x14ac:dyDescent="0.3">
      <c r="B19" s="2"/>
      <c r="C19" s="2"/>
      <c r="D19" s="2"/>
      <c r="E19" s="2"/>
      <c r="F19" s="2"/>
      <c r="G19" s="2"/>
      <c r="H19" s="2"/>
    </row>
    <row r="20" spans="2:8" s="1" customFormat="1" x14ac:dyDescent="0.3">
      <c r="B20" s="4" t="s">
        <v>6</v>
      </c>
      <c r="C20" s="4">
        <f>+C13+C18</f>
        <v>28.07</v>
      </c>
      <c r="D20" s="4">
        <f t="shared" ref="D20:H20" si="2">+D13+D18</f>
        <v>179648</v>
      </c>
      <c r="E20" s="4">
        <f t="shared" si="2"/>
        <v>31.864999999999998</v>
      </c>
      <c r="F20" s="4">
        <f t="shared" si="2"/>
        <v>101968</v>
      </c>
      <c r="G20" s="4">
        <f t="shared" si="2"/>
        <v>29.334999999999997</v>
      </c>
      <c r="H20" s="4">
        <f t="shared" si="2"/>
        <v>140808</v>
      </c>
    </row>
    <row r="21" spans="2:8" x14ac:dyDescent="0.3">
      <c r="B21" s="2"/>
      <c r="C21" s="2"/>
      <c r="D21" s="2"/>
      <c r="E21" s="2"/>
      <c r="F21" s="2"/>
      <c r="G21" s="2"/>
      <c r="H21" s="2"/>
    </row>
    <row r="22" spans="2:8" s="1" customFormat="1" x14ac:dyDescent="0.3">
      <c r="B22" s="4" t="s">
        <v>35</v>
      </c>
      <c r="C22" s="4">
        <f>+C5-C20</f>
        <v>11.93</v>
      </c>
      <c r="D22" s="4">
        <f t="shared" ref="D22:H22" si="3">+D5-D20</f>
        <v>76352</v>
      </c>
      <c r="E22" s="4">
        <f t="shared" si="3"/>
        <v>8.1350000000000016</v>
      </c>
      <c r="F22" s="4">
        <f t="shared" si="3"/>
        <v>26032</v>
      </c>
      <c r="G22" s="4">
        <f t="shared" si="3"/>
        <v>10.665000000000003</v>
      </c>
      <c r="H22" s="4">
        <f t="shared" si="3"/>
        <v>51192</v>
      </c>
    </row>
    <row r="24" spans="2:8" x14ac:dyDescent="0.3">
      <c r="D24">
        <f>+D20-D17</f>
        <v>176048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2798-8E88-422F-8E11-84E0EA65B13D}">
  <dimension ref="B2:G7"/>
  <sheetViews>
    <sheetView tabSelected="1" zoomScale="160" zoomScaleNormal="160" workbookViewId="0">
      <selection activeCell="E12" sqref="E12"/>
    </sheetView>
  </sheetViews>
  <sheetFormatPr defaultRowHeight="14.4" x14ac:dyDescent="0.3"/>
  <cols>
    <col min="2" max="2" width="10.33203125" bestFit="1" customWidth="1"/>
  </cols>
  <sheetData>
    <row r="2" spans="2:7" x14ac:dyDescent="0.3">
      <c r="D2" s="1" t="s">
        <v>43</v>
      </c>
    </row>
    <row r="3" spans="2:7" x14ac:dyDescent="0.3">
      <c r="B3" s="2"/>
      <c r="C3" s="2" t="s">
        <v>39</v>
      </c>
      <c r="D3" s="2" t="s">
        <v>40</v>
      </c>
      <c r="E3" s="2" t="s">
        <v>41</v>
      </c>
      <c r="F3" s="2" t="s">
        <v>42</v>
      </c>
      <c r="G3" s="1" t="s">
        <v>39</v>
      </c>
    </row>
    <row r="4" spans="2:7" x14ac:dyDescent="0.3">
      <c r="B4" s="2" t="s">
        <v>24</v>
      </c>
      <c r="C4" s="2">
        <v>10000</v>
      </c>
      <c r="D4" s="2">
        <v>12000</v>
      </c>
      <c r="E4" s="2">
        <v>14000</v>
      </c>
      <c r="F4" s="2">
        <v>18000</v>
      </c>
      <c r="G4" s="1">
        <v>21000</v>
      </c>
    </row>
    <row r="5" spans="2:7" x14ac:dyDescent="0.3">
      <c r="B5" s="2" t="s">
        <v>36</v>
      </c>
      <c r="C5" s="2">
        <f>0.25*D4</f>
        <v>3000</v>
      </c>
      <c r="D5" s="2">
        <f>0.25*E4</f>
        <v>3500</v>
      </c>
      <c r="E5" s="2">
        <f>0.25*F4</f>
        <v>4500</v>
      </c>
      <c r="F5" s="2">
        <f t="shared" ref="D5:F5" si="0">0.25*G4</f>
        <v>5250</v>
      </c>
    </row>
    <row r="6" spans="2:7" x14ac:dyDescent="0.3">
      <c r="B6" s="2" t="s">
        <v>37</v>
      </c>
      <c r="C6" s="2">
        <v>2500</v>
      </c>
      <c r="D6" s="2">
        <f>+C5</f>
        <v>3000</v>
      </c>
      <c r="E6" s="2">
        <f>+D5</f>
        <v>3500</v>
      </c>
      <c r="F6" s="2">
        <f>+E5</f>
        <v>4500</v>
      </c>
    </row>
    <row r="7" spans="2:7" x14ac:dyDescent="0.3">
      <c r="B7" s="4" t="s">
        <v>38</v>
      </c>
      <c r="C7" s="4">
        <f>+C4+C5-C6</f>
        <v>10500</v>
      </c>
      <c r="D7" s="4">
        <f t="shared" ref="D7:F7" si="1">+D4+D5-D6</f>
        <v>12500</v>
      </c>
      <c r="E7" s="4">
        <f t="shared" si="1"/>
        <v>15000</v>
      </c>
      <c r="F7" s="4">
        <f t="shared" si="1"/>
        <v>18750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2017-12-12T07:25:09Z</dcterms:modified>
</cp:coreProperties>
</file>