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umonte/Documents/GitHub/LPRANALYSIS/"/>
    </mc:Choice>
  </mc:AlternateContent>
  <xr:revisionPtr revIDLastSave="0" documentId="8_{DE15F4CE-4AF3-354C-87EE-1E0FAAB4A8B5}" xr6:coauthVersionLast="47" xr6:coauthVersionMax="47" xr10:uidLastSave="{00000000-0000-0000-0000-000000000000}"/>
  <bookViews>
    <workbookView xWindow="0" yWindow="500" windowWidth="27640" windowHeight="16000" xr2:uid="{84406C77-C024-694F-88D7-1E7A514450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/>
  <c r="L4" i="1" s="1"/>
  <c r="E5" i="1"/>
  <c r="L5" i="1" s="1"/>
  <c r="E6" i="1"/>
  <c r="L6" i="1" s="1"/>
  <c r="E7" i="1"/>
  <c r="E8" i="1"/>
  <c r="E9" i="1"/>
  <c r="L9" i="1" s="1"/>
  <c r="E10" i="1"/>
  <c r="L10" i="1" s="1"/>
  <c r="E11" i="1"/>
  <c r="L11" i="1" s="1"/>
  <c r="E12" i="1"/>
  <c r="L12" i="1" s="1"/>
  <c r="E13" i="1"/>
  <c r="E14" i="1"/>
  <c r="E15" i="1"/>
  <c r="E16" i="1"/>
  <c r="L16" i="1" s="1"/>
  <c r="E17" i="1"/>
  <c r="L17" i="1" s="1"/>
  <c r="E18" i="1"/>
  <c r="L18" i="1" s="1"/>
  <c r="E19" i="1"/>
  <c r="L19" i="1" s="1"/>
  <c r="E20" i="1"/>
  <c r="L20" i="1" s="1"/>
  <c r="E21" i="1"/>
  <c r="E22" i="1"/>
  <c r="E23" i="1"/>
  <c r="E24" i="1"/>
  <c r="L24" i="1" s="1"/>
  <c r="E25" i="1"/>
  <c r="L25" i="1" s="1"/>
  <c r="E26" i="1"/>
  <c r="L26" i="1" s="1"/>
  <c r="E27" i="1"/>
  <c r="L27" i="1" s="1"/>
  <c r="E28" i="1"/>
  <c r="E29" i="1"/>
  <c r="E30" i="1"/>
  <c r="E31" i="1"/>
  <c r="E32" i="1"/>
  <c r="E33" i="1"/>
  <c r="L33" i="1" s="1"/>
  <c r="E34" i="1"/>
  <c r="L34" i="1" s="1"/>
  <c r="E35" i="1"/>
  <c r="E36" i="1"/>
  <c r="E37" i="1"/>
  <c r="E38" i="1"/>
  <c r="L38" i="1" s="1"/>
  <c r="E39" i="1"/>
  <c r="L39" i="1" s="1"/>
  <c r="E40" i="1"/>
  <c r="L40" i="1" s="1"/>
  <c r="E41" i="1"/>
  <c r="L41" i="1" s="1"/>
  <c r="E42" i="1"/>
  <c r="L42" i="1" s="1"/>
  <c r="E43" i="1"/>
  <c r="E44" i="1"/>
  <c r="E45" i="1"/>
  <c r="E46" i="1"/>
  <c r="L46" i="1" s="1"/>
  <c r="E47" i="1"/>
  <c r="L47" i="1" s="1"/>
  <c r="E48" i="1"/>
  <c r="L48" i="1" s="1"/>
  <c r="E49" i="1"/>
  <c r="E50" i="1"/>
  <c r="E51" i="1"/>
  <c r="E52" i="1"/>
  <c r="L52" i="1" s="1"/>
  <c r="E53" i="1"/>
  <c r="L53" i="1" s="1"/>
  <c r="E54" i="1"/>
  <c r="L54" i="1" s="1"/>
  <c r="E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53" i="1"/>
  <c r="G54" i="1"/>
  <c r="G52" i="1"/>
  <c r="G50" i="1"/>
  <c r="G51" i="1"/>
  <c r="G49" i="1"/>
  <c r="G41" i="1"/>
  <c r="G42" i="1"/>
  <c r="G43" i="1"/>
  <c r="G44" i="1"/>
  <c r="G45" i="1"/>
  <c r="G46" i="1"/>
  <c r="G47" i="1"/>
  <c r="G48" i="1"/>
  <c r="G40" i="1"/>
  <c r="G37" i="1"/>
  <c r="G38" i="1"/>
  <c r="G39" i="1"/>
  <c r="G36" i="1"/>
  <c r="G33" i="1"/>
  <c r="G34" i="1"/>
  <c r="G35" i="1"/>
  <c r="G32" i="1"/>
  <c r="G29" i="1"/>
  <c r="G30" i="1"/>
  <c r="G31" i="1"/>
  <c r="G28" i="1"/>
  <c r="G27" i="1"/>
  <c r="G26" i="1"/>
  <c r="G25" i="1"/>
  <c r="G24" i="1"/>
  <c r="G22" i="1"/>
  <c r="G23" i="1"/>
  <c r="G21" i="1"/>
  <c r="G18" i="1"/>
  <c r="G19" i="1"/>
  <c r="G20" i="1"/>
  <c r="G17" i="1"/>
  <c r="G14" i="1"/>
  <c r="G15" i="1"/>
  <c r="G16" i="1"/>
  <c r="G13" i="1"/>
  <c r="G9" i="1"/>
  <c r="G10" i="1"/>
  <c r="G11" i="1"/>
  <c r="G12" i="1"/>
  <c r="G8" i="1"/>
  <c r="G4" i="1"/>
  <c r="G5" i="1"/>
  <c r="G6" i="1"/>
  <c r="G7" i="1"/>
  <c r="G2" i="1"/>
  <c r="L32" i="1" l="1"/>
  <c r="L8" i="1"/>
  <c r="L49" i="1"/>
  <c r="L43" i="1"/>
  <c r="L35" i="1"/>
  <c r="L29" i="1"/>
  <c r="L21" i="1"/>
  <c r="L13" i="1"/>
  <c r="L7" i="1"/>
  <c r="L28" i="1"/>
  <c r="L51" i="1"/>
  <c r="L45" i="1"/>
  <c r="L37" i="1"/>
  <c r="L31" i="1"/>
  <c r="L23" i="1"/>
  <c r="L15" i="1"/>
  <c r="L50" i="1"/>
  <c r="L44" i="1"/>
  <c r="L36" i="1"/>
  <c r="L30" i="1"/>
  <c r="L22" i="1"/>
  <c r="L14" i="1"/>
</calcChain>
</file>

<file path=xl/sharedStrings.xml><?xml version="1.0" encoding="utf-8"?>
<sst xmlns="http://schemas.openxmlformats.org/spreadsheetml/2006/main" count="118" uniqueCount="78">
  <si>
    <t>CATEGORY</t>
  </si>
  <si>
    <t>PRODUCT</t>
  </si>
  <si>
    <t>SELL</t>
  </si>
  <si>
    <t>QUANTITY</t>
  </si>
  <si>
    <t>PRICE MEAN</t>
  </si>
  <si>
    <t>DAILY QUANTITIES</t>
  </si>
  <si>
    <t>FONDOS RECONFORTANTES</t>
  </si>
  <si>
    <t>Merluza austral y risotto</t>
  </si>
  <si>
    <t>Plateada de hereford de cocción lenta.</t>
  </si>
  <si>
    <t>Filete de pollo relleno de pesto y envuelto en jamón serrano</t>
  </si>
  <si>
    <t>Bœuf bourguignon</t>
  </si>
  <si>
    <t>Crema de zapallo y tostadas</t>
  </si>
  <si>
    <t>PASTAS DE LA NONNA SOFIA</t>
  </si>
  <si>
    <t>Ñoquis a los 3 quesos</t>
  </si>
  <si>
    <t>Lasaña Fiorentina</t>
  </si>
  <si>
    <t>Picante de camarones con fetuccini</t>
  </si>
  <si>
    <t>Tagliatelle al ragú</t>
  </si>
  <si>
    <t>Lasaña veggie</t>
  </si>
  <si>
    <t>CURRIES ASIATICOS</t>
  </si>
  <si>
    <t>Curry tikka masala de pollo.</t>
  </si>
  <si>
    <t>Curry thai de filete al cilantro.</t>
  </si>
  <si>
    <t>Curry vegano de garbanzos.</t>
  </si>
  <si>
    <t>Curry vegano de lentejas y leche de coco</t>
  </si>
  <si>
    <t>HAMBURGUESAS</t>
  </si>
  <si>
    <t>Cheese Copper</t>
  </si>
  <si>
    <t>Juicy Copper Lucy</t>
  </si>
  <si>
    <t>Fried chicken asian Copper brioche</t>
  </si>
  <si>
    <t>Vegan burger de falafel</t>
  </si>
  <si>
    <t>SANDWICH</t>
  </si>
  <si>
    <t>Sandwich de mechada y tomate confit</t>
  </si>
  <si>
    <t>Sandwich de pollo grillado</t>
  </si>
  <si>
    <t>Ciabatta veggie caprese y albahaca</t>
  </si>
  <si>
    <t>OPEN SANDWICH</t>
  </si>
  <si>
    <t>Salmón ahumado y huevo pochado.</t>
  </si>
  <si>
    <t>Palta y huevo pochado.</t>
  </si>
  <si>
    <t>COCINA FRIA</t>
  </si>
  <si>
    <t>Gohan del día</t>
  </si>
  <si>
    <t>Ceviche del día</t>
  </si>
  <si>
    <t>ENSALADAS</t>
  </si>
  <si>
    <t>Ensalada de tataki de atún, camarón y mango</t>
  </si>
  <si>
    <t>Ensalada caprese con pollo dorado</t>
  </si>
  <si>
    <t>Falafel veggie bowl</t>
  </si>
  <si>
    <t>Ensalada niçoise</t>
  </si>
  <si>
    <t>PIZZAS</t>
  </si>
  <si>
    <t>Pizza Napolitana - Margarita</t>
  </si>
  <si>
    <t>Pizza Napolitana - Prosciutto</t>
  </si>
  <si>
    <t>Pizza Napolitana - Funghi</t>
  </si>
  <si>
    <t>Pizza Napolitana - Pepperoni</t>
  </si>
  <si>
    <t>TOSTADAS FRANCESAS</t>
  </si>
  <si>
    <t>Nutella french toast</t>
  </si>
  <si>
    <t>Very berrie french toast</t>
  </si>
  <si>
    <t>Banana french toast</t>
  </si>
  <si>
    <t>Apple and cinnamon french toast</t>
  </si>
  <si>
    <t>POSTRES</t>
  </si>
  <si>
    <t>Creme brulée</t>
  </si>
  <si>
    <t>Volcán de chocolate</t>
  </si>
  <si>
    <t>Cheesecake New York</t>
  </si>
  <si>
    <t>Tiramisú</t>
  </si>
  <si>
    <t>Creme brulé de mantequilla de maní</t>
  </si>
  <si>
    <t>Flan de manjar y toffee</t>
  </si>
  <si>
    <t>Tres leches</t>
  </si>
  <si>
    <t>Fruta de temporada</t>
  </si>
  <si>
    <t>Mousse de Chocolate Copper</t>
  </si>
  <si>
    <t>DESAYUNOS</t>
  </si>
  <si>
    <t>Desayuno del sur del mundo</t>
  </si>
  <si>
    <t>Granola mixta con yogurt</t>
  </si>
  <si>
    <t>Desayuno de frutas y proteínas</t>
  </si>
  <si>
    <t>OMELETTE</t>
  </si>
  <si>
    <t>Omelette champiñon</t>
  </si>
  <si>
    <t>Omelette jamón y queso</t>
  </si>
  <si>
    <t>Omelette caprese</t>
  </si>
  <si>
    <t>COST</t>
  </si>
  <si>
    <t>Plateada con Pastelera de Choclo</t>
  </si>
  <si>
    <t>PERCENTAGE OF TOTAL CATEGORY SALES</t>
  </si>
  <si>
    <t>PERCENTAGE OF TOTAL CATEGORY QUANTITY</t>
  </si>
  <si>
    <t>PERCENTAGE OF TOTAL SALES</t>
  </si>
  <si>
    <t>PERCENTAGE OF TOTAL CATEGORY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</si>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</sst>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&quot;$&quot;#,##0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1" fontId="0" fillId="0" borderId="0" xfId="0" applyNumberFormat="1"/>
    <xf numFmtId="168" fontId="2" fillId="0" borderId="1" xfId="0" applyNumberFormat="1" applyFont="1" applyBorder="1"/>
    <xf numFmtId="168" fontId="0" fillId="0" borderId="1" xfId="0" applyNumberFormat="1" applyBorder="1"/>
    <xf numFmtId="168" fontId="3" fillId="2" borderId="1" xfId="0" applyNumberFormat="1" applyFont="1" applyFill="1" applyBorder="1"/>
    <xf numFmtId="168" fontId="0" fillId="3" borderId="1" xfId="0" applyNumberFormat="1" applyFill="1" applyBorder="1"/>
    <xf numFmtId="168" fontId="2" fillId="0" borderId="1" xfId="1" applyNumberFormat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B011-5BBA-6342-98A1-0C8BDF665DC0}">
  <dimension ref="A1:L54"/>
  <sheetViews>
    <sheetView tabSelected="1" zoomScale="75" workbookViewId="0">
      <selection activeCell="G11" sqref="G11"/>
    </sheetView>
  </sheetViews>
  <sheetFormatPr baseColWidth="10" defaultRowHeight="16" x14ac:dyDescent="0.2"/>
  <cols>
    <col min="1" max="1" width="25.1640625" customWidth="1"/>
    <col min="2" max="2" width="64.6640625" bestFit="1" customWidth="1"/>
    <col min="3" max="3" width="16.83203125" bestFit="1" customWidth="1"/>
    <col min="4" max="4" width="11.5" bestFit="1" customWidth="1"/>
    <col min="5" max="5" width="21.5" bestFit="1" customWidth="1"/>
    <col min="6" max="6" width="17" bestFit="1" customWidth="1"/>
    <col min="7" max="7" width="27.1640625" bestFit="1" customWidth="1"/>
    <col min="8" max="8" width="30.83203125" bestFit="1" customWidth="1"/>
    <col min="9" max="9" width="17.33203125" bestFit="1" customWidth="1"/>
    <col min="10" max="10" width="21.33203125" bestFit="1" customWidth="1"/>
    <col min="11" max="11" width="11.1640625" style="5" bestFit="1" customWidth="1"/>
    <col min="12" max="12" width="11.1640625" bestFit="1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73</v>
      </c>
      <c r="H1" s="1" t="s">
        <v>74</v>
      </c>
      <c r="I1" s="1" t="s">
        <v>75</v>
      </c>
      <c r="J1" s="1" t="s">
        <v>76</v>
      </c>
      <c r="K1" s="4" t="s">
        <v>71</v>
      </c>
      <c r="L1" s="1" t="s">
        <v>77</v>
      </c>
    </row>
    <row r="2" spans="1:12" ht="18" x14ac:dyDescent="0.2">
      <c r="A2" s="1" t="s">
        <v>6</v>
      </c>
      <c r="B2" s="3" t="s">
        <v>7</v>
      </c>
      <c r="C2" s="6">
        <v>13587423</v>
      </c>
      <c r="D2" s="6">
        <v>1433</v>
      </c>
      <c r="E2" s="7">
        <f>(C2/D2)*(100/119)</f>
        <v>7967.9012707665061</v>
      </c>
      <c r="F2" s="7">
        <f>+D2/200</f>
        <v>7.165</v>
      </c>
      <c r="G2" s="7">
        <f t="shared" ref="G2:H7" si="0">(SUM(C$2:C$7)/C2)^-1</f>
        <v>0.3926034109519852</v>
      </c>
      <c r="H2" s="7">
        <f t="shared" si="0"/>
        <v>0.41404218433978623</v>
      </c>
      <c r="I2" s="7">
        <f t="shared" ref="I2:I33" si="1">C2/SUM(C$2:C$54)</f>
        <v>0.1114519932306362</v>
      </c>
      <c r="J2" s="7">
        <f t="shared" ref="J2:J33" si="2">D2/SUM(D$2:D$54)</f>
        <v>9.799630718730766E-2</v>
      </c>
      <c r="K2" s="8">
        <v>3026</v>
      </c>
      <c r="L2" s="7">
        <f>E2/K2-1</f>
        <v>1.6331464873650052</v>
      </c>
    </row>
    <row r="3" spans="1:12" ht="18" x14ac:dyDescent="0.2">
      <c r="A3" s="1" t="s">
        <v>6</v>
      </c>
      <c r="B3" s="3" t="s">
        <v>8</v>
      </c>
      <c r="C3" s="6">
        <v>9419074</v>
      </c>
      <c r="D3" s="6">
        <v>894</v>
      </c>
      <c r="E3" s="7">
        <f t="shared" ref="E3:E54" si="3">(C3/D3)*(100/119)</f>
        <v>8853.6781155415192</v>
      </c>
      <c r="F3" s="7">
        <f t="shared" ref="F3:F54" si="4">+D3/200</f>
        <v>4.47</v>
      </c>
      <c r="G3" s="7">
        <f t="shared" si="0"/>
        <v>0.27216055468422229</v>
      </c>
      <c r="H3" s="7">
        <f t="shared" si="0"/>
        <v>0.2583068477318694</v>
      </c>
      <c r="I3" s="7">
        <f t="shared" si="1"/>
        <v>7.7260755898072908E-2</v>
      </c>
      <c r="J3" s="7">
        <f t="shared" si="2"/>
        <v>6.1136565684196127E-2</v>
      </c>
      <c r="K3" s="8">
        <v>6117</v>
      </c>
      <c r="L3" s="7">
        <f t="shared" ref="L3:L54" si="5">E3/K3-1</f>
        <v>0.44738893502395283</v>
      </c>
    </row>
    <row r="4" spans="1:12" ht="18" x14ac:dyDescent="0.2">
      <c r="A4" s="1" t="s">
        <v>6</v>
      </c>
      <c r="B4" s="3" t="s">
        <v>9</v>
      </c>
      <c r="C4" s="6">
        <v>5221319</v>
      </c>
      <c r="D4" s="6">
        <v>478</v>
      </c>
      <c r="E4" s="7">
        <f t="shared" si="3"/>
        <v>9179.2113498118906</v>
      </c>
      <c r="F4" s="7">
        <f t="shared" si="4"/>
        <v>2.39</v>
      </c>
      <c r="G4" s="7">
        <f t="shared" si="0"/>
        <v>0.15086802324976623</v>
      </c>
      <c r="H4" s="7">
        <f t="shared" si="0"/>
        <v>0.13811037272464605</v>
      </c>
      <c r="I4" s="7">
        <f t="shared" si="1"/>
        <v>4.2828313348527693E-2</v>
      </c>
      <c r="J4" s="7">
        <f t="shared" si="2"/>
        <v>3.2688230869178693E-2</v>
      </c>
      <c r="K4" s="8">
        <v>4957</v>
      </c>
      <c r="L4" s="7">
        <f t="shared" si="5"/>
        <v>0.85176747020615107</v>
      </c>
    </row>
    <row r="5" spans="1:12" ht="18" x14ac:dyDescent="0.2">
      <c r="A5" s="1" t="s">
        <v>6</v>
      </c>
      <c r="B5" s="3" t="s">
        <v>10</v>
      </c>
      <c r="C5" s="6">
        <v>4636739</v>
      </c>
      <c r="D5" s="6">
        <v>406</v>
      </c>
      <c r="E5" s="7">
        <f t="shared" si="3"/>
        <v>9597.0919402243653</v>
      </c>
      <c r="F5" s="7">
        <f t="shared" si="4"/>
        <v>2.0299999999999998</v>
      </c>
      <c r="G5" s="7">
        <f t="shared" si="0"/>
        <v>0.13397680686721075</v>
      </c>
      <c r="H5" s="7">
        <f t="shared" si="0"/>
        <v>0.11730713666570354</v>
      </c>
      <c r="I5" s="7">
        <f t="shared" si="1"/>
        <v>3.803324616008693E-2</v>
      </c>
      <c r="J5" s="7">
        <f t="shared" si="2"/>
        <v>2.7764480612733365E-2</v>
      </c>
      <c r="K5" s="8">
        <v>4878</v>
      </c>
      <c r="L5" s="7">
        <f t="shared" si="5"/>
        <v>0.96742352198121462</v>
      </c>
    </row>
    <row r="6" spans="1:12" ht="18" x14ac:dyDescent="0.2">
      <c r="A6" s="1" t="s">
        <v>6</v>
      </c>
      <c r="B6" s="3" t="s">
        <v>11</v>
      </c>
      <c r="C6" s="6">
        <v>1566465</v>
      </c>
      <c r="D6" s="6">
        <v>237</v>
      </c>
      <c r="E6" s="7">
        <f t="shared" si="3"/>
        <v>5554.2495479204335</v>
      </c>
      <c r="F6" s="7">
        <f t="shared" si="4"/>
        <v>1.1850000000000001</v>
      </c>
      <c r="G6" s="7">
        <f t="shared" si="0"/>
        <v>4.5262409372027468E-2</v>
      </c>
      <c r="H6" s="7">
        <f t="shared" si="0"/>
        <v>6.847731869401906E-2</v>
      </c>
      <c r="I6" s="7">
        <f t="shared" si="1"/>
        <v>1.2849062443704633E-2</v>
      </c>
      <c r="J6" s="7">
        <f t="shared" si="2"/>
        <v>1.620734459413253E-2</v>
      </c>
      <c r="K6" s="8">
        <v>830</v>
      </c>
      <c r="L6" s="7">
        <f t="shared" si="5"/>
        <v>5.6918669252053418</v>
      </c>
    </row>
    <row r="7" spans="1:12" ht="18" x14ac:dyDescent="0.2">
      <c r="A7" s="1" t="s">
        <v>6</v>
      </c>
      <c r="B7" s="3" t="s">
        <v>72</v>
      </c>
      <c r="C7" s="6">
        <v>177500</v>
      </c>
      <c r="D7" s="6">
        <v>13</v>
      </c>
      <c r="E7" s="7">
        <f t="shared" si="3"/>
        <v>11473.82029734971</v>
      </c>
      <c r="F7" s="7">
        <f t="shared" si="4"/>
        <v>6.5000000000000002E-2</v>
      </c>
      <c r="G7" s="7">
        <f t="shared" si="0"/>
        <v>5.1287948747880579E-3</v>
      </c>
      <c r="H7" s="7">
        <f t="shared" si="0"/>
        <v>3.7561398439757295E-3</v>
      </c>
      <c r="I7" s="7">
        <f t="shared" si="1"/>
        <v>1.4559588524209429E-3</v>
      </c>
      <c r="J7" s="7">
        <f t="shared" si="2"/>
        <v>8.8901046296929493E-4</v>
      </c>
      <c r="K7" s="8">
        <v>5380</v>
      </c>
      <c r="L7" s="7">
        <f t="shared" si="5"/>
        <v>1.1326803526672324</v>
      </c>
    </row>
    <row r="8" spans="1:12" ht="18" x14ac:dyDescent="0.2">
      <c r="A8" s="1" t="s">
        <v>12</v>
      </c>
      <c r="B8" s="3" t="s">
        <v>13</v>
      </c>
      <c r="C8" s="6">
        <v>8921197</v>
      </c>
      <c r="D8" s="6">
        <v>1308</v>
      </c>
      <c r="E8" s="7">
        <f t="shared" si="3"/>
        <v>5731.5016832421043</v>
      </c>
      <c r="F8" s="7">
        <f t="shared" si="4"/>
        <v>6.54</v>
      </c>
      <c r="G8" s="7">
        <f>(SUM(C$8:C$12)/C8)^-1</f>
        <v>0.3561673154935549</v>
      </c>
      <c r="H8" s="7">
        <f t="shared" ref="H8:H54" si="6">(SUM(D$2:D$7)/D8)^-1</f>
        <v>0.37792545507078878</v>
      </c>
      <c r="I8" s="7">
        <f t="shared" si="1"/>
        <v>7.3176877444175545E-2</v>
      </c>
      <c r="J8" s="7">
        <f t="shared" si="2"/>
        <v>8.9448129658756759E-2</v>
      </c>
      <c r="K8" s="9">
        <v>2101.0500000000002</v>
      </c>
      <c r="L8" s="7">
        <f t="shared" si="5"/>
        <v>1.7279225545522969</v>
      </c>
    </row>
    <row r="9" spans="1:12" ht="18" x14ac:dyDescent="0.2">
      <c r="A9" s="1" t="s">
        <v>12</v>
      </c>
      <c r="B9" s="3" t="s">
        <v>14</v>
      </c>
      <c r="C9" s="6">
        <v>6566567</v>
      </c>
      <c r="D9" s="6">
        <v>738</v>
      </c>
      <c r="E9" s="7">
        <f t="shared" si="3"/>
        <v>7477.1321536744781</v>
      </c>
      <c r="F9" s="7">
        <f t="shared" si="4"/>
        <v>3.69</v>
      </c>
      <c r="G9" s="7">
        <f>(SUM(C$8:C$12)/C9)^-1</f>
        <v>0.26216174134463865</v>
      </c>
      <c r="H9" s="7">
        <f t="shared" si="6"/>
        <v>0.21323316960416064</v>
      </c>
      <c r="I9" s="7">
        <f t="shared" si="1"/>
        <v>5.3862824527691457E-2</v>
      </c>
      <c r="J9" s="7">
        <f t="shared" si="2"/>
        <v>5.0468440128564593E-2</v>
      </c>
      <c r="K9" s="9">
        <v>3981.6000000000004</v>
      </c>
      <c r="L9" s="7">
        <f t="shared" si="5"/>
        <v>0.87792147721380287</v>
      </c>
    </row>
    <row r="10" spans="1:12" ht="18" x14ac:dyDescent="0.2">
      <c r="A10" s="1" t="s">
        <v>12</v>
      </c>
      <c r="B10" s="3" t="s">
        <v>15</v>
      </c>
      <c r="C10" s="6">
        <v>4495637</v>
      </c>
      <c r="D10" s="6">
        <v>439</v>
      </c>
      <c r="E10" s="7">
        <f t="shared" si="3"/>
        <v>8605.5722516797159</v>
      </c>
      <c r="F10" s="7">
        <f t="shared" si="4"/>
        <v>2.1949999999999998</v>
      </c>
      <c r="G10" s="7">
        <f>(SUM(C$8:C$12)/C10)^-1</f>
        <v>0.17948252479162816</v>
      </c>
      <c r="H10" s="7">
        <f t="shared" si="6"/>
        <v>0.12684195319271888</v>
      </c>
      <c r="I10" s="7">
        <f t="shared" si="1"/>
        <v>3.6875844999555665E-2</v>
      </c>
      <c r="J10" s="7">
        <f t="shared" si="2"/>
        <v>3.0021199480270808E-2</v>
      </c>
      <c r="K10" s="9">
        <v>4114.95</v>
      </c>
      <c r="L10" s="7">
        <f t="shared" si="5"/>
        <v>1.0912944875830122</v>
      </c>
    </row>
    <row r="11" spans="1:12" ht="18" x14ac:dyDescent="0.2">
      <c r="A11" s="1" t="s">
        <v>12</v>
      </c>
      <c r="B11" s="3" t="s">
        <v>16</v>
      </c>
      <c r="C11" s="6">
        <v>3152099</v>
      </c>
      <c r="D11" s="6">
        <v>316</v>
      </c>
      <c r="E11" s="7">
        <f t="shared" si="3"/>
        <v>8382.3502818849065</v>
      </c>
      <c r="F11" s="7">
        <f t="shared" si="4"/>
        <v>1.58</v>
      </c>
      <c r="G11" s="7">
        <f>(SUM(C$8:C$12)/C11)^-1</f>
        <v>0.1258434982435562</v>
      </c>
      <c r="H11" s="7">
        <f t="shared" si="6"/>
        <v>9.1303091592025432E-2</v>
      </c>
      <c r="I11" s="7">
        <f t="shared" si="1"/>
        <v>2.5855360240885646E-2</v>
      </c>
      <c r="J11" s="7">
        <f t="shared" si="2"/>
        <v>2.1609792792176709E-2</v>
      </c>
      <c r="K11" s="9">
        <v>2631.3</v>
      </c>
      <c r="L11" s="7">
        <f t="shared" si="5"/>
        <v>2.1856307839793661</v>
      </c>
    </row>
    <row r="12" spans="1:12" ht="18" x14ac:dyDescent="0.2">
      <c r="A12" s="1" t="s">
        <v>12</v>
      </c>
      <c r="B12" s="3" t="s">
        <v>17</v>
      </c>
      <c r="C12" s="6">
        <v>1912270</v>
      </c>
      <c r="D12" s="6">
        <v>210</v>
      </c>
      <c r="E12" s="7">
        <f t="shared" si="3"/>
        <v>7652.1408563425366</v>
      </c>
      <c r="F12" s="7">
        <f t="shared" si="4"/>
        <v>1.05</v>
      </c>
      <c r="G12" s="7">
        <f>(SUM(C$8:C$12)/C12)^-1</f>
        <v>7.6344920126622057E-2</v>
      </c>
      <c r="H12" s="7">
        <f t="shared" si="6"/>
        <v>6.0676105171915629E-2</v>
      </c>
      <c r="I12" s="7">
        <f t="shared" si="1"/>
        <v>1.5685557378698572E-2</v>
      </c>
      <c r="J12" s="7">
        <f t="shared" si="2"/>
        <v>1.4360938247965534E-2</v>
      </c>
      <c r="K12" s="9">
        <v>3502.8</v>
      </c>
      <c r="L12" s="7">
        <f t="shared" si="5"/>
        <v>1.1845782963179561</v>
      </c>
    </row>
    <row r="13" spans="1:12" ht="18" x14ac:dyDescent="0.2">
      <c r="A13" s="1" t="s">
        <v>18</v>
      </c>
      <c r="B13" s="3" t="s">
        <v>19</v>
      </c>
      <c r="C13" s="6">
        <v>5854173</v>
      </c>
      <c r="D13" s="6">
        <v>631</v>
      </c>
      <c r="E13" s="7">
        <f t="shared" si="3"/>
        <v>7796.3123759805039</v>
      </c>
      <c r="F13" s="7">
        <f t="shared" si="4"/>
        <v>3.1549999999999998</v>
      </c>
      <c r="G13" s="7">
        <f>C13/SUM(C$13:C$16)</f>
        <v>0.40883072003200155</v>
      </c>
      <c r="H13" s="7">
        <f t="shared" si="6"/>
        <v>0.18231724934989885</v>
      </c>
      <c r="I13" s="7">
        <f t="shared" si="1"/>
        <v>4.8019352129316448E-2</v>
      </c>
      <c r="J13" s="7">
        <f t="shared" si="2"/>
        <v>4.3151200164125006E-2</v>
      </c>
      <c r="K13" s="7">
        <v>3781.05</v>
      </c>
      <c r="L13" s="7">
        <f t="shared" si="5"/>
        <v>1.0619437394323015</v>
      </c>
    </row>
    <row r="14" spans="1:12" ht="18" x14ac:dyDescent="0.2">
      <c r="A14" s="1" t="s">
        <v>18</v>
      </c>
      <c r="B14" s="3" t="s">
        <v>20</v>
      </c>
      <c r="C14" s="6">
        <v>5127635</v>
      </c>
      <c r="D14" s="6">
        <v>494</v>
      </c>
      <c r="E14" s="7">
        <f t="shared" si="3"/>
        <v>8722.5444833803977</v>
      </c>
      <c r="F14" s="7">
        <f t="shared" si="4"/>
        <v>2.4700000000000002</v>
      </c>
      <c r="G14" s="7">
        <f t="shared" ref="G14:G16" si="7">C14/SUM(C$13:C$16)</f>
        <v>0.35809237429629981</v>
      </c>
      <c r="H14" s="7">
        <f t="shared" si="6"/>
        <v>0.14273331407107773</v>
      </c>
      <c r="I14" s="7">
        <f t="shared" si="1"/>
        <v>4.2059862367512461E-2</v>
      </c>
      <c r="J14" s="7">
        <f t="shared" si="2"/>
        <v>3.3782397592833205E-2</v>
      </c>
      <c r="K14" s="7">
        <v>3973.2000000000003</v>
      </c>
      <c r="L14" s="7">
        <f t="shared" si="5"/>
        <v>1.1953449318887541</v>
      </c>
    </row>
    <row r="15" spans="1:12" ht="18" x14ac:dyDescent="0.2">
      <c r="A15" s="1" t="s">
        <v>18</v>
      </c>
      <c r="B15" s="3" t="s">
        <v>21</v>
      </c>
      <c r="C15" s="6">
        <v>2843100</v>
      </c>
      <c r="D15" s="6">
        <v>311</v>
      </c>
      <c r="E15" s="7">
        <f t="shared" si="3"/>
        <v>7682.1854143586697</v>
      </c>
      <c r="F15" s="7">
        <f t="shared" si="4"/>
        <v>1.5549999999999999</v>
      </c>
      <c r="G15" s="7">
        <f t="shared" si="7"/>
        <v>0.19855009753264613</v>
      </c>
      <c r="H15" s="7">
        <f t="shared" si="6"/>
        <v>8.985842242126553E-2</v>
      </c>
      <c r="I15" s="7">
        <f t="shared" si="1"/>
        <v>2.3320769652495677E-2</v>
      </c>
      <c r="J15" s="7">
        <f t="shared" si="2"/>
        <v>2.1267865691034671E-2</v>
      </c>
      <c r="K15" s="7">
        <v>3595.2000000000003</v>
      </c>
      <c r="L15" s="7">
        <f t="shared" si="5"/>
        <v>1.1367894454713698</v>
      </c>
    </row>
    <row r="16" spans="1:12" ht="18" x14ac:dyDescent="0.2">
      <c r="A16" s="1" t="s">
        <v>18</v>
      </c>
      <c r="B16" s="3" t="s">
        <v>22</v>
      </c>
      <c r="C16" s="6">
        <v>494400</v>
      </c>
      <c r="D16" s="6">
        <v>62</v>
      </c>
      <c r="E16" s="7">
        <f t="shared" si="3"/>
        <v>6701.0029818378962</v>
      </c>
      <c r="F16" s="7">
        <f t="shared" si="4"/>
        <v>0.31</v>
      </c>
      <c r="G16" s="7">
        <f t="shared" si="7"/>
        <v>3.4526808139052532E-2</v>
      </c>
      <c r="H16" s="7">
        <f t="shared" si="6"/>
        <v>1.791389771742271E-2</v>
      </c>
      <c r="I16" s="7">
        <f t="shared" si="1"/>
        <v>4.0553580655600802E-3</v>
      </c>
      <c r="J16" s="7">
        <f t="shared" si="2"/>
        <v>4.2398960541612527E-3</v>
      </c>
      <c r="K16" s="7">
        <v>3432.4500000000003</v>
      </c>
      <c r="L16" s="7">
        <f t="shared" si="5"/>
        <v>0.95225071940972073</v>
      </c>
    </row>
    <row r="17" spans="1:12" ht="18" x14ac:dyDescent="0.2">
      <c r="A17" s="1" t="s">
        <v>23</v>
      </c>
      <c r="B17" s="3" t="s">
        <v>24</v>
      </c>
      <c r="C17" s="6">
        <v>1735260</v>
      </c>
      <c r="D17" s="6">
        <v>194</v>
      </c>
      <c r="E17" s="7">
        <f t="shared" si="3"/>
        <v>7516.5035086199441</v>
      </c>
      <c r="F17" s="7">
        <f t="shared" si="4"/>
        <v>0.97</v>
      </c>
      <c r="G17" s="7">
        <f>C17/SUM(C$17:C$20)</f>
        <v>0.41325661962915361</v>
      </c>
      <c r="H17" s="7">
        <f t="shared" si="6"/>
        <v>5.6053163825483969E-2</v>
      </c>
      <c r="I17" s="7">
        <f t="shared" si="1"/>
        <v>1.423361779296882E-2</v>
      </c>
      <c r="J17" s="7">
        <f t="shared" si="2"/>
        <v>1.3266771524311017E-2</v>
      </c>
      <c r="K17" s="7">
        <v>3339</v>
      </c>
      <c r="L17" s="7">
        <f t="shared" si="5"/>
        <v>1.2511241415453562</v>
      </c>
    </row>
    <row r="18" spans="1:12" ht="18" x14ac:dyDescent="0.2">
      <c r="A18" s="1" t="s">
        <v>23</v>
      </c>
      <c r="B18" s="3" t="s">
        <v>25</v>
      </c>
      <c r="C18" s="6">
        <v>1331229</v>
      </c>
      <c r="D18" s="6">
        <v>144</v>
      </c>
      <c r="E18" s="7">
        <f t="shared" si="3"/>
        <v>7768.6099439775917</v>
      </c>
      <c r="F18" s="7">
        <f t="shared" si="4"/>
        <v>0.72</v>
      </c>
      <c r="G18" s="7">
        <f t="shared" ref="G18:G20" si="8">C18/SUM(C$17:C$20)</f>
        <v>0.31703560071245723</v>
      </c>
      <c r="H18" s="7">
        <f t="shared" si="6"/>
        <v>4.1606472117885006E-2</v>
      </c>
      <c r="I18" s="7">
        <f t="shared" si="1"/>
        <v>1.0919519138870307E-2</v>
      </c>
      <c r="J18" s="7">
        <f t="shared" si="2"/>
        <v>9.8475005128906522E-3</v>
      </c>
      <c r="K18" s="7">
        <v>6931.05</v>
      </c>
      <c r="L18" s="7">
        <f t="shared" si="5"/>
        <v>0.12084171142577116</v>
      </c>
    </row>
    <row r="19" spans="1:12" ht="18" x14ac:dyDescent="0.2">
      <c r="A19" s="1" t="s">
        <v>23</v>
      </c>
      <c r="B19" s="3" t="s">
        <v>26</v>
      </c>
      <c r="C19" s="6">
        <v>707800</v>
      </c>
      <c r="D19" s="6">
        <v>78</v>
      </c>
      <c r="E19" s="7">
        <f t="shared" si="3"/>
        <v>7625.5117431588023</v>
      </c>
      <c r="F19" s="7">
        <f t="shared" si="4"/>
        <v>0.39</v>
      </c>
      <c r="G19" s="7">
        <f t="shared" si="8"/>
        <v>0.168564385379433</v>
      </c>
      <c r="H19" s="7">
        <f t="shared" si="6"/>
        <v>2.253683906385438E-2</v>
      </c>
      <c r="I19" s="7">
        <f t="shared" si="1"/>
        <v>5.8057897224988364E-3</v>
      </c>
      <c r="J19" s="7">
        <f t="shared" si="2"/>
        <v>5.3340627778157698E-3</v>
      </c>
      <c r="K19" s="7">
        <v>4824.75</v>
      </c>
      <c r="L19" s="7">
        <f t="shared" si="5"/>
        <v>0.58049883271854541</v>
      </c>
    </row>
    <row r="20" spans="1:12" ht="18" x14ac:dyDescent="0.2">
      <c r="A20" s="1" t="s">
        <v>23</v>
      </c>
      <c r="B20" s="3" t="s">
        <v>27</v>
      </c>
      <c r="C20" s="6">
        <v>424700</v>
      </c>
      <c r="D20" s="6">
        <v>47</v>
      </c>
      <c r="E20" s="7">
        <f t="shared" si="3"/>
        <v>7593.420346862149</v>
      </c>
      <c r="F20" s="7">
        <f t="shared" si="4"/>
        <v>0.23499999999999999</v>
      </c>
      <c r="G20" s="7">
        <f t="shared" si="8"/>
        <v>0.1011433942789562</v>
      </c>
      <c r="H20" s="7">
        <f t="shared" si="6"/>
        <v>1.3579890205143021E-2</v>
      </c>
      <c r="I20" s="7">
        <f t="shared" si="1"/>
        <v>3.4836378852009828E-3</v>
      </c>
      <c r="J20" s="7">
        <f t="shared" si="2"/>
        <v>3.2141147507351434E-3</v>
      </c>
      <c r="K20" s="7">
        <v>3121.65</v>
      </c>
      <c r="L20" s="7">
        <f t="shared" si="5"/>
        <v>1.4325021533042297</v>
      </c>
    </row>
    <row r="21" spans="1:12" ht="18" x14ac:dyDescent="0.2">
      <c r="A21" s="1" t="s">
        <v>28</v>
      </c>
      <c r="B21" s="3" t="s">
        <v>29</v>
      </c>
      <c r="C21" s="6">
        <v>2101061</v>
      </c>
      <c r="D21" s="6">
        <v>261</v>
      </c>
      <c r="E21" s="7">
        <f t="shared" si="3"/>
        <v>6764.7412988183778</v>
      </c>
      <c r="F21" s="7">
        <f t="shared" si="4"/>
        <v>1.3049999999999999</v>
      </c>
      <c r="G21" s="7">
        <f>C21/SUM(C$21:C$23)</f>
        <v>0.45634426080674806</v>
      </c>
      <c r="H21" s="7">
        <f t="shared" si="6"/>
        <v>7.5411730713666567E-2</v>
      </c>
      <c r="I21" s="7">
        <f t="shared" si="1"/>
        <v>1.7234131619303657E-2</v>
      </c>
      <c r="J21" s="7">
        <f t="shared" si="2"/>
        <v>1.7848594679614305E-2</v>
      </c>
      <c r="K21" s="7">
        <v>5064</v>
      </c>
      <c r="L21" s="7">
        <f t="shared" si="5"/>
        <v>0.33584938760236538</v>
      </c>
    </row>
    <row r="22" spans="1:12" ht="18" x14ac:dyDescent="0.2">
      <c r="A22" s="1" t="s">
        <v>28</v>
      </c>
      <c r="B22" s="3" t="s">
        <v>30</v>
      </c>
      <c r="C22" s="6">
        <v>1601200</v>
      </c>
      <c r="D22" s="6">
        <v>197</v>
      </c>
      <c r="E22" s="7">
        <f t="shared" si="3"/>
        <v>6830.1838501898219</v>
      </c>
      <c r="F22" s="7">
        <f t="shared" si="4"/>
        <v>0.98499999999999999</v>
      </c>
      <c r="G22" s="7">
        <f t="shared" ref="G22:G23" si="9">C22/SUM(C$21:C$23)</f>
        <v>0.34777592388025147</v>
      </c>
      <c r="H22" s="7">
        <f t="shared" si="6"/>
        <v>5.69199653279399E-2</v>
      </c>
      <c r="I22" s="7">
        <f t="shared" si="1"/>
        <v>1.3133979236599515E-2</v>
      </c>
      <c r="J22" s="7">
        <f t="shared" si="2"/>
        <v>1.3471927784996238E-2</v>
      </c>
      <c r="K22" s="7">
        <v>3595</v>
      </c>
      <c r="L22" s="7">
        <f t="shared" si="5"/>
        <v>0.89991205846726618</v>
      </c>
    </row>
    <row r="23" spans="1:12" ht="18" x14ac:dyDescent="0.2">
      <c r="A23" s="1" t="s">
        <v>28</v>
      </c>
      <c r="B23" s="3" t="s">
        <v>31</v>
      </c>
      <c r="C23" s="6">
        <v>901853</v>
      </c>
      <c r="D23" s="6">
        <v>124</v>
      </c>
      <c r="E23" s="7">
        <f t="shared" si="3"/>
        <v>6111.771482786663</v>
      </c>
      <c r="F23" s="7">
        <f t="shared" si="4"/>
        <v>0.62</v>
      </c>
      <c r="G23" s="7">
        <f t="shared" si="9"/>
        <v>0.1958798153130005</v>
      </c>
      <c r="H23" s="7">
        <f t="shared" si="6"/>
        <v>3.5827795434845419E-2</v>
      </c>
      <c r="I23" s="7">
        <f t="shared" si="1"/>
        <v>7.3975259658162519E-3</v>
      </c>
      <c r="J23" s="7">
        <f t="shared" si="2"/>
        <v>8.4797921083225054E-3</v>
      </c>
      <c r="K23" s="7">
        <v>2285</v>
      </c>
      <c r="L23" s="7">
        <f t="shared" si="5"/>
        <v>1.6747358786812532</v>
      </c>
    </row>
    <row r="24" spans="1:12" ht="18" x14ac:dyDescent="0.2">
      <c r="A24" s="1" t="s">
        <v>32</v>
      </c>
      <c r="B24" s="3" t="s">
        <v>33</v>
      </c>
      <c r="C24" s="6">
        <v>1298444</v>
      </c>
      <c r="D24" s="6">
        <v>209</v>
      </c>
      <c r="E24" s="7">
        <f t="shared" si="3"/>
        <v>5220.7148888263437</v>
      </c>
      <c r="F24" s="7">
        <f t="shared" si="4"/>
        <v>1.0449999999999999</v>
      </c>
      <c r="G24" s="7">
        <f>C24/SUM(C$24:C$25)</f>
        <v>0.91617533748599389</v>
      </c>
      <c r="H24" s="7">
        <f t="shared" si="6"/>
        <v>6.0387171337763647E-2</v>
      </c>
      <c r="I24" s="7">
        <f t="shared" si="1"/>
        <v>1.0650597386889346E-2</v>
      </c>
      <c r="J24" s="7">
        <f t="shared" si="2"/>
        <v>1.4292552827737127E-2</v>
      </c>
      <c r="K24" s="7">
        <v>1845</v>
      </c>
      <c r="L24" s="7">
        <f t="shared" si="5"/>
        <v>1.8296557663015411</v>
      </c>
    </row>
    <row r="25" spans="1:12" ht="18" x14ac:dyDescent="0.2">
      <c r="A25" s="1" t="s">
        <v>32</v>
      </c>
      <c r="B25" s="3" t="s">
        <v>34</v>
      </c>
      <c r="C25" s="6">
        <v>118800</v>
      </c>
      <c r="D25" s="6">
        <v>21</v>
      </c>
      <c r="E25" s="7">
        <f t="shared" si="3"/>
        <v>4753.9015606242492</v>
      </c>
      <c r="F25" s="7">
        <f t="shared" si="4"/>
        <v>0.105</v>
      </c>
      <c r="G25" s="7">
        <f>C25/SUM(C$24:C$25)</f>
        <v>8.3824662514006054E-2</v>
      </c>
      <c r="H25" s="7">
        <f t="shared" si="6"/>
        <v>6.0676105171915632E-3</v>
      </c>
      <c r="I25" s="7">
        <f t="shared" si="1"/>
        <v>9.7446710798652404E-4</v>
      </c>
      <c r="J25" s="7">
        <f t="shared" si="2"/>
        <v>1.4360938247965534E-3</v>
      </c>
      <c r="K25" s="7">
        <v>1129</v>
      </c>
      <c r="L25" s="7">
        <f t="shared" si="5"/>
        <v>3.2107188313766599</v>
      </c>
    </row>
    <row r="26" spans="1:12" ht="18" x14ac:dyDescent="0.2">
      <c r="A26" s="1" t="s">
        <v>35</v>
      </c>
      <c r="B26" s="3" t="s">
        <v>36</v>
      </c>
      <c r="C26" s="10">
        <v>2168616</v>
      </c>
      <c r="D26" s="6">
        <v>295</v>
      </c>
      <c r="E26" s="7">
        <f t="shared" si="3"/>
        <v>6177.5131747614296</v>
      </c>
      <c r="F26" s="7">
        <f t="shared" si="4"/>
        <v>1.4750000000000001</v>
      </c>
      <c r="G26" s="7">
        <f>C26/SUM(C$26:C$27)</f>
        <v>0.53535287704995738</v>
      </c>
      <c r="H26" s="7">
        <f t="shared" si="6"/>
        <v>8.5235481074833863E-2</v>
      </c>
      <c r="I26" s="7">
        <f t="shared" si="1"/>
        <v>1.7788257254657439E-2</v>
      </c>
      <c r="J26" s="7">
        <f t="shared" si="2"/>
        <v>2.0173698967380155E-2</v>
      </c>
      <c r="K26" s="7">
        <v>5155.5</v>
      </c>
      <c r="L26" s="7">
        <f t="shared" si="5"/>
        <v>0.19823745024952566</v>
      </c>
    </row>
    <row r="27" spans="1:12" ht="18" x14ac:dyDescent="0.2">
      <c r="A27" s="1" t="s">
        <v>35</v>
      </c>
      <c r="B27" s="3" t="s">
        <v>37</v>
      </c>
      <c r="C27" s="6">
        <v>1882200</v>
      </c>
      <c r="D27" s="6">
        <v>205</v>
      </c>
      <c r="E27" s="7">
        <f t="shared" si="3"/>
        <v>7715.5154744824767</v>
      </c>
      <c r="F27" s="7">
        <f t="shared" si="4"/>
        <v>1.0249999999999999</v>
      </c>
      <c r="G27" s="7">
        <f>C27/SUM(C$26:C$27)</f>
        <v>0.46464712295004268</v>
      </c>
      <c r="H27" s="7">
        <f t="shared" si="6"/>
        <v>5.9231436001155734E-2</v>
      </c>
      <c r="I27" s="7">
        <f t="shared" si="1"/>
        <v>1.5438905645220838E-2</v>
      </c>
      <c r="J27" s="7">
        <f t="shared" si="2"/>
        <v>1.4019011146823497E-2</v>
      </c>
      <c r="K27" s="7">
        <v>5639.55</v>
      </c>
      <c r="L27" s="7">
        <f t="shared" si="5"/>
        <v>0.36810835518480678</v>
      </c>
    </row>
    <row r="28" spans="1:12" ht="18" x14ac:dyDescent="0.2">
      <c r="A28" s="1" t="s">
        <v>38</v>
      </c>
      <c r="B28" s="3" t="s">
        <v>39</v>
      </c>
      <c r="C28" s="6">
        <v>5676646</v>
      </c>
      <c r="D28" s="6">
        <v>627</v>
      </c>
      <c r="E28" s="7">
        <f t="shared" si="3"/>
        <v>7608.1192285526658</v>
      </c>
      <c r="F28" s="7">
        <f t="shared" si="4"/>
        <v>3.1349999999999998</v>
      </c>
      <c r="G28" s="7">
        <f>C28/SUM(C$28:C$31)</f>
        <v>0.38472584490101758</v>
      </c>
      <c r="H28" s="7">
        <f t="shared" si="6"/>
        <v>0.18116151401329098</v>
      </c>
      <c r="I28" s="7">
        <f t="shared" si="1"/>
        <v>4.6563171807098229E-2</v>
      </c>
      <c r="J28" s="7">
        <f t="shared" si="2"/>
        <v>4.287765848321138E-2</v>
      </c>
      <c r="K28" s="7">
        <v>3815</v>
      </c>
      <c r="L28" s="7">
        <f t="shared" si="5"/>
        <v>0.99426454221563976</v>
      </c>
    </row>
    <row r="29" spans="1:12" ht="18" x14ac:dyDescent="0.2">
      <c r="A29" s="1" t="s">
        <v>38</v>
      </c>
      <c r="B29" s="3" t="s">
        <v>40</v>
      </c>
      <c r="C29" s="6">
        <v>4954535</v>
      </c>
      <c r="D29" s="6">
        <v>589</v>
      </c>
      <c r="E29" s="7">
        <f t="shared" si="3"/>
        <v>7068.7178097045262</v>
      </c>
      <c r="F29" s="7">
        <f t="shared" si="4"/>
        <v>2.9449999999999998</v>
      </c>
      <c r="G29" s="7">
        <f>C29/SUM(C$28:C$31)</f>
        <v>0.33578589610249837</v>
      </c>
      <c r="H29" s="7">
        <f t="shared" si="6"/>
        <v>0.17018202831551577</v>
      </c>
      <c r="I29" s="7">
        <f t="shared" si="1"/>
        <v>4.0639994889461392E-2</v>
      </c>
      <c r="J29" s="7">
        <f t="shared" si="2"/>
        <v>4.0279012514531899E-2</v>
      </c>
      <c r="K29" s="7">
        <v>4762</v>
      </c>
      <c r="L29" s="7">
        <f t="shared" si="5"/>
        <v>0.48440105201691019</v>
      </c>
    </row>
    <row r="30" spans="1:12" ht="18" x14ac:dyDescent="0.2">
      <c r="A30" s="1" t="s">
        <v>38</v>
      </c>
      <c r="B30" s="3" t="s">
        <v>41</v>
      </c>
      <c r="C30" s="6">
        <v>2561661</v>
      </c>
      <c r="D30" s="6">
        <v>306</v>
      </c>
      <c r="E30" s="7">
        <f t="shared" si="3"/>
        <v>7034.8245180425101</v>
      </c>
      <c r="F30" s="7">
        <f t="shared" si="4"/>
        <v>1.53</v>
      </c>
      <c r="G30" s="7">
        <f>C30/SUM(C$28:C$31)</f>
        <v>0.17361258612479721</v>
      </c>
      <c r="H30" s="7">
        <f t="shared" si="6"/>
        <v>8.8413753250505628E-2</v>
      </c>
      <c r="I30" s="7">
        <f t="shared" si="1"/>
        <v>2.101224230902245E-2</v>
      </c>
      <c r="J30" s="7">
        <f t="shared" si="2"/>
        <v>2.0925938589892636E-2</v>
      </c>
      <c r="K30" s="7">
        <v>1814</v>
      </c>
      <c r="L30" s="7">
        <f t="shared" si="5"/>
        <v>2.8780730529451546</v>
      </c>
    </row>
    <row r="31" spans="1:12" ht="18" x14ac:dyDescent="0.2">
      <c r="A31" s="1" t="s">
        <v>38</v>
      </c>
      <c r="B31" s="3" t="s">
        <v>42</v>
      </c>
      <c r="C31" s="6">
        <v>1562200</v>
      </c>
      <c r="D31" s="6">
        <v>190</v>
      </c>
      <c r="E31" s="7">
        <f t="shared" si="3"/>
        <v>6909.332153914198</v>
      </c>
      <c r="F31" s="7">
        <f t="shared" si="4"/>
        <v>0.95</v>
      </c>
      <c r="G31" s="7">
        <f>C31/SUM(C$28:C$31)</f>
        <v>0.10587567287168684</v>
      </c>
      <c r="H31" s="7">
        <f t="shared" si="6"/>
        <v>5.4897428488876049E-2</v>
      </c>
      <c r="I31" s="7">
        <f t="shared" si="1"/>
        <v>1.281407841832111E-2</v>
      </c>
      <c r="J31" s="7">
        <f t="shared" si="2"/>
        <v>1.2993229843397387E-2</v>
      </c>
      <c r="K31" s="7">
        <v>3214</v>
      </c>
      <c r="L31" s="7">
        <f t="shared" si="5"/>
        <v>1.1497610933149338</v>
      </c>
    </row>
    <row r="32" spans="1:12" ht="18" x14ac:dyDescent="0.2">
      <c r="A32" s="1" t="s">
        <v>43</v>
      </c>
      <c r="B32" s="3" t="s">
        <v>44</v>
      </c>
      <c r="C32" s="6">
        <v>3274540</v>
      </c>
      <c r="D32" s="6">
        <v>423</v>
      </c>
      <c r="E32" s="7">
        <f t="shared" si="3"/>
        <v>6505.2347180006755</v>
      </c>
      <c r="F32" s="7">
        <f t="shared" si="4"/>
        <v>2.1150000000000002</v>
      </c>
      <c r="G32" s="7">
        <f>C32/SUM(C$32:C$35)</f>
        <v>0.2867614090151186</v>
      </c>
      <c r="H32" s="7">
        <f t="shared" si="6"/>
        <v>0.1222190118462872</v>
      </c>
      <c r="I32" s="7">
        <f t="shared" si="1"/>
        <v>2.6859692961163237E-2</v>
      </c>
      <c r="J32" s="7">
        <f t="shared" si="2"/>
        <v>2.8927032756616289E-2</v>
      </c>
      <c r="K32" s="9">
        <v>2655.4500000000003</v>
      </c>
      <c r="L32" s="7">
        <f t="shared" si="5"/>
        <v>1.4497673531795647</v>
      </c>
    </row>
    <row r="33" spans="1:12" ht="18" x14ac:dyDescent="0.2">
      <c r="A33" s="1" t="s">
        <v>43</v>
      </c>
      <c r="B33" s="3" t="s">
        <v>45</v>
      </c>
      <c r="C33" s="6">
        <v>3141087</v>
      </c>
      <c r="D33" s="6">
        <v>341</v>
      </c>
      <c r="E33" s="7">
        <f t="shared" si="3"/>
        <v>7740.6712831760269</v>
      </c>
      <c r="F33" s="7">
        <f t="shared" si="4"/>
        <v>1.7050000000000001</v>
      </c>
      <c r="G33" s="7">
        <f t="shared" ref="G33:G35" si="10">C33/SUM(C$32:C$35)</f>
        <v>0.27507452465356108</v>
      </c>
      <c r="H33" s="7">
        <f t="shared" si="6"/>
        <v>9.8526437445824899E-2</v>
      </c>
      <c r="I33" s="7">
        <f t="shared" si="1"/>
        <v>2.5765033373939959E-2</v>
      </c>
      <c r="J33" s="7">
        <f t="shared" si="2"/>
        <v>2.3319428297886892E-2</v>
      </c>
      <c r="K33" s="9">
        <v>5916.75</v>
      </c>
      <c r="L33" s="7">
        <f t="shared" si="5"/>
        <v>0.30826404414180542</v>
      </c>
    </row>
    <row r="34" spans="1:12" ht="18" x14ac:dyDescent="0.2">
      <c r="A34" s="1" t="s">
        <v>43</v>
      </c>
      <c r="B34" s="3" t="s">
        <v>46</v>
      </c>
      <c r="C34" s="6">
        <v>2763973</v>
      </c>
      <c r="D34" s="6">
        <v>314</v>
      </c>
      <c r="E34" s="7">
        <f t="shared" si="3"/>
        <v>7397.0267087726806</v>
      </c>
      <c r="F34" s="7">
        <f t="shared" si="4"/>
        <v>1.57</v>
      </c>
      <c r="G34" s="7">
        <f t="shared" si="10"/>
        <v>0.24204950678866174</v>
      </c>
      <c r="H34" s="7">
        <f t="shared" si="6"/>
        <v>9.0725223923721468E-2</v>
      </c>
      <c r="I34" s="7">
        <f t="shared" ref="I34:I54" si="11">C34/SUM(C$2:C$54)</f>
        <v>2.2671723702549131E-2</v>
      </c>
      <c r="J34" s="7">
        <f t="shared" ref="J34:J54" si="12">D34/SUM(D$2:D$54)</f>
        <v>2.1473021951719892E-2</v>
      </c>
      <c r="K34" s="9">
        <v>3365.25</v>
      </c>
      <c r="L34" s="7">
        <f t="shared" si="5"/>
        <v>1.198061573069662</v>
      </c>
    </row>
    <row r="35" spans="1:12" ht="18" x14ac:dyDescent="0.2">
      <c r="A35" s="1" t="s">
        <v>43</v>
      </c>
      <c r="B35" s="3" t="s">
        <v>47</v>
      </c>
      <c r="C35" s="6">
        <v>2239440</v>
      </c>
      <c r="D35" s="6">
        <v>272</v>
      </c>
      <c r="E35" s="7">
        <f t="shared" si="3"/>
        <v>6918.6851211072662</v>
      </c>
      <c r="F35" s="7">
        <f t="shared" si="4"/>
        <v>1.36</v>
      </c>
      <c r="G35" s="7">
        <f t="shared" si="10"/>
        <v>0.19611455954265858</v>
      </c>
      <c r="H35" s="7">
        <f t="shared" si="6"/>
        <v>7.8590002889338345E-2</v>
      </c>
      <c r="I35" s="7">
        <f t="shared" si="11"/>
        <v>1.8369197140651022E-2</v>
      </c>
      <c r="J35" s="7">
        <f t="shared" si="12"/>
        <v>1.8600834302126786E-2</v>
      </c>
      <c r="K35" s="9">
        <v>2928.4500000000003</v>
      </c>
      <c r="L35" s="7">
        <f t="shared" si="5"/>
        <v>1.3625758066920266</v>
      </c>
    </row>
    <row r="36" spans="1:12" ht="18" x14ac:dyDescent="0.2">
      <c r="A36" s="1" t="s">
        <v>48</v>
      </c>
      <c r="B36" s="3" t="s">
        <v>49</v>
      </c>
      <c r="C36" s="6">
        <v>142440</v>
      </c>
      <c r="D36" s="6">
        <v>36</v>
      </c>
      <c r="E36" s="7">
        <f t="shared" si="3"/>
        <v>3324.9299719887954</v>
      </c>
      <c r="F36" s="7">
        <f t="shared" si="4"/>
        <v>0.18</v>
      </c>
      <c r="G36" s="7">
        <f>C36/SUM(C$36:C$39)</f>
        <v>0.58193406054663566</v>
      </c>
      <c r="H36" s="7">
        <f t="shared" si="6"/>
        <v>1.0401618029471251E-2</v>
      </c>
      <c r="I36" s="7">
        <f t="shared" si="11"/>
        <v>1.1683762193737414E-3</v>
      </c>
      <c r="J36" s="7">
        <f t="shared" si="12"/>
        <v>2.461875128222663E-3</v>
      </c>
      <c r="K36" s="7">
        <v>2945.25</v>
      </c>
      <c r="L36" s="7">
        <f t="shared" si="5"/>
        <v>0.12891264646084211</v>
      </c>
    </row>
    <row r="37" spans="1:12" ht="18" x14ac:dyDescent="0.2">
      <c r="A37" s="1" t="s">
        <v>48</v>
      </c>
      <c r="B37" s="3" t="s">
        <v>50</v>
      </c>
      <c r="C37" s="6">
        <v>51060</v>
      </c>
      <c r="D37" s="6">
        <v>13</v>
      </c>
      <c r="E37" s="7">
        <f t="shared" si="3"/>
        <v>3300.5817711700065</v>
      </c>
      <c r="F37" s="7">
        <f t="shared" si="4"/>
        <v>6.5000000000000002E-2</v>
      </c>
      <c r="G37" s="7">
        <f t="shared" ref="G37:G39" si="13">C37/SUM(C$36:C$39)</f>
        <v>0.20860399558769457</v>
      </c>
      <c r="H37" s="7">
        <f t="shared" si="6"/>
        <v>3.7561398439757295E-3</v>
      </c>
      <c r="I37" s="7">
        <f t="shared" si="11"/>
        <v>4.1882399439218787E-4</v>
      </c>
      <c r="J37" s="7">
        <f t="shared" si="12"/>
        <v>8.8901046296929493E-4</v>
      </c>
      <c r="K37" s="7">
        <v>4519.2</v>
      </c>
      <c r="L37" s="7">
        <f t="shared" si="5"/>
        <v>-0.26965352912683516</v>
      </c>
    </row>
    <row r="38" spans="1:12" ht="18" x14ac:dyDescent="0.2">
      <c r="A38" s="1" t="s">
        <v>48</v>
      </c>
      <c r="B38" s="3" t="s">
        <v>51</v>
      </c>
      <c r="C38" s="6">
        <v>33240</v>
      </c>
      <c r="D38" s="6">
        <v>10</v>
      </c>
      <c r="E38" s="7">
        <f t="shared" si="3"/>
        <v>2793.2773109243699</v>
      </c>
      <c r="F38" s="7">
        <f t="shared" si="4"/>
        <v>0.05</v>
      </c>
      <c r="G38" s="7">
        <f t="shared" si="13"/>
        <v>0.13580095599950975</v>
      </c>
      <c r="H38" s="7">
        <f t="shared" si="6"/>
        <v>2.8893383415197916E-3</v>
      </c>
      <c r="I38" s="7">
        <f t="shared" si="11"/>
        <v>2.7265392819420924E-4</v>
      </c>
      <c r="J38" s="7">
        <f t="shared" si="12"/>
        <v>6.8385420228407308E-4</v>
      </c>
      <c r="K38" s="7">
        <v>3127.9500000000003</v>
      </c>
      <c r="L38" s="7">
        <f t="shared" si="5"/>
        <v>-0.10699425792472073</v>
      </c>
    </row>
    <row r="39" spans="1:12" ht="18" x14ac:dyDescent="0.2">
      <c r="A39" s="1" t="s">
        <v>48</v>
      </c>
      <c r="B39" s="3" t="s">
        <v>52</v>
      </c>
      <c r="C39" s="6">
        <v>18030</v>
      </c>
      <c r="D39" s="6">
        <v>6</v>
      </c>
      <c r="E39" s="7">
        <f t="shared" si="3"/>
        <v>2525.2100840336134</v>
      </c>
      <c r="F39" s="7">
        <f t="shared" si="4"/>
        <v>0.03</v>
      </c>
      <c r="G39" s="7">
        <f t="shared" si="13"/>
        <v>7.3660987866160071E-2</v>
      </c>
      <c r="H39" s="7">
        <f t="shared" si="6"/>
        <v>1.7336030049118752E-3</v>
      </c>
      <c r="I39" s="7">
        <f t="shared" si="11"/>
        <v>1.4789260906563156E-4</v>
      </c>
      <c r="J39" s="7">
        <f t="shared" si="12"/>
        <v>4.103125213704438E-4</v>
      </c>
      <c r="K39" s="7">
        <v>2914.8</v>
      </c>
      <c r="L39" s="7">
        <f t="shared" si="5"/>
        <v>-0.13365922737971281</v>
      </c>
    </row>
    <row r="40" spans="1:12" ht="18" x14ac:dyDescent="0.2">
      <c r="A40" s="1" t="s">
        <v>53</v>
      </c>
      <c r="B40" s="3" t="s">
        <v>54</v>
      </c>
      <c r="C40" s="6">
        <v>1308665</v>
      </c>
      <c r="D40" s="6">
        <v>358</v>
      </c>
      <c r="E40" s="7">
        <f t="shared" si="3"/>
        <v>3071.8393502652457</v>
      </c>
      <c r="F40" s="7">
        <f t="shared" si="4"/>
        <v>1.79</v>
      </c>
      <c r="G40" s="7">
        <f t="shared" ref="G40:G48" si="14">C40/SUM(C$40:C$48)</f>
        <v>0.21399741076975229</v>
      </c>
      <c r="H40" s="7">
        <f t="shared" si="6"/>
        <v>0.10343831262640855</v>
      </c>
      <c r="I40" s="7">
        <f t="shared" si="11"/>
        <v>1.073443600903354E-2</v>
      </c>
      <c r="J40" s="7">
        <f t="shared" si="12"/>
        <v>2.4481980441769816E-2</v>
      </c>
      <c r="K40" s="7">
        <v>1014</v>
      </c>
      <c r="L40" s="7">
        <f t="shared" si="5"/>
        <v>2.0294273671254888</v>
      </c>
    </row>
    <row r="41" spans="1:12" ht="18" x14ac:dyDescent="0.2">
      <c r="A41" s="1" t="s">
        <v>53</v>
      </c>
      <c r="B41" s="3" t="s">
        <v>55</v>
      </c>
      <c r="C41" s="6">
        <v>1263477</v>
      </c>
      <c r="D41" s="6">
        <v>294</v>
      </c>
      <c r="E41" s="7">
        <f t="shared" si="3"/>
        <v>3611.3788372491858</v>
      </c>
      <c r="F41" s="7">
        <f t="shared" si="4"/>
        <v>1.47</v>
      </c>
      <c r="G41" s="7">
        <f t="shared" si="14"/>
        <v>0.20660811328119444</v>
      </c>
      <c r="H41" s="7">
        <f t="shared" si="6"/>
        <v>8.4946547240681888E-2</v>
      </c>
      <c r="I41" s="7">
        <f t="shared" si="11"/>
        <v>1.0363777594254962E-2</v>
      </c>
      <c r="J41" s="7">
        <f t="shared" si="12"/>
        <v>2.0105313547151747E-2</v>
      </c>
      <c r="K41" s="7">
        <v>733</v>
      </c>
      <c r="L41" s="7">
        <f t="shared" si="5"/>
        <v>3.926846981240363</v>
      </c>
    </row>
    <row r="42" spans="1:12" ht="18" x14ac:dyDescent="0.2">
      <c r="A42" s="1" t="s">
        <v>53</v>
      </c>
      <c r="B42" s="3" t="s">
        <v>56</v>
      </c>
      <c r="C42" s="6">
        <v>1024517</v>
      </c>
      <c r="D42" s="6">
        <v>246</v>
      </c>
      <c r="E42" s="7">
        <f t="shared" si="3"/>
        <v>3499.7506319601011</v>
      </c>
      <c r="F42" s="7">
        <f t="shared" si="4"/>
        <v>1.23</v>
      </c>
      <c r="G42" s="7">
        <f t="shared" si="14"/>
        <v>0.16753255056839933</v>
      </c>
      <c r="H42" s="7">
        <f t="shared" si="6"/>
        <v>7.1077723201386889E-2</v>
      </c>
      <c r="I42" s="7">
        <f t="shared" si="11"/>
        <v>8.4036878625675902E-3</v>
      </c>
      <c r="J42" s="7">
        <f t="shared" si="12"/>
        <v>1.6822813376188198E-2</v>
      </c>
      <c r="K42" s="7">
        <v>1884</v>
      </c>
      <c r="L42" s="7">
        <f t="shared" si="5"/>
        <v>0.85761710825907711</v>
      </c>
    </row>
    <row r="43" spans="1:12" ht="18" x14ac:dyDescent="0.2">
      <c r="A43" s="1" t="s">
        <v>53</v>
      </c>
      <c r="B43" s="3" t="s">
        <v>57</v>
      </c>
      <c r="C43" s="6">
        <v>858080</v>
      </c>
      <c r="D43" s="6">
        <v>211</v>
      </c>
      <c r="E43" s="7">
        <f t="shared" si="3"/>
        <v>3417.4200485881556</v>
      </c>
      <c r="F43" s="7">
        <f t="shared" si="4"/>
        <v>1.0549999999999999</v>
      </c>
      <c r="G43" s="7">
        <f t="shared" si="14"/>
        <v>0.14031619874705065</v>
      </c>
      <c r="H43" s="7">
        <f t="shared" si="6"/>
        <v>6.0965039006067603E-2</v>
      </c>
      <c r="I43" s="7">
        <f t="shared" si="11"/>
        <v>7.0384742089316214E-3</v>
      </c>
      <c r="J43" s="7">
        <f t="shared" si="12"/>
        <v>1.442932366819394E-2</v>
      </c>
      <c r="K43" s="7">
        <v>679</v>
      </c>
      <c r="L43" s="7">
        <f t="shared" si="5"/>
        <v>4.033019217361054</v>
      </c>
    </row>
    <row r="44" spans="1:12" ht="18" x14ac:dyDescent="0.2">
      <c r="A44" s="1" t="s">
        <v>53</v>
      </c>
      <c r="B44" s="3" t="s">
        <v>58</v>
      </c>
      <c r="C44" s="6">
        <v>611100</v>
      </c>
      <c r="D44" s="6">
        <v>155</v>
      </c>
      <c r="E44" s="7">
        <f t="shared" si="3"/>
        <v>3313.0929791271346</v>
      </c>
      <c r="F44" s="7">
        <f t="shared" si="4"/>
        <v>0.77500000000000002</v>
      </c>
      <c r="G44" s="7">
        <f t="shared" si="14"/>
        <v>9.9929177995434756E-2</v>
      </c>
      <c r="H44" s="7">
        <f t="shared" si="6"/>
        <v>4.4784744293556777E-2</v>
      </c>
      <c r="I44" s="7">
        <f t="shared" si="11"/>
        <v>5.0125997448700749E-3</v>
      </c>
      <c r="J44" s="7">
        <f t="shared" si="12"/>
        <v>1.0599740135403131E-2</v>
      </c>
      <c r="K44" s="7">
        <v>1172</v>
      </c>
      <c r="L44" s="7">
        <f t="shared" si="5"/>
        <v>1.8268711425999444</v>
      </c>
    </row>
    <row r="45" spans="1:12" ht="18" x14ac:dyDescent="0.2">
      <c r="A45" s="1" t="s">
        <v>53</v>
      </c>
      <c r="B45" s="3" t="s">
        <v>59</v>
      </c>
      <c r="C45" s="6">
        <v>475447</v>
      </c>
      <c r="D45" s="6">
        <v>142</v>
      </c>
      <c r="E45" s="7">
        <f t="shared" si="3"/>
        <v>2813.6288318144161</v>
      </c>
      <c r="F45" s="7">
        <f t="shared" si="4"/>
        <v>0.71</v>
      </c>
      <c r="G45" s="7">
        <f t="shared" si="14"/>
        <v>7.7746731943046085E-2</v>
      </c>
      <c r="H45" s="7">
        <f t="shared" si="6"/>
        <v>4.1028604449581042E-2</v>
      </c>
      <c r="I45" s="7">
        <f t="shared" si="11"/>
        <v>3.8998944704618597E-3</v>
      </c>
      <c r="J45" s="7">
        <f t="shared" si="12"/>
        <v>9.7107296724338373E-3</v>
      </c>
      <c r="K45" s="7">
        <v>429</v>
      </c>
      <c r="L45" s="7">
        <f t="shared" si="5"/>
        <v>5.5585753655347698</v>
      </c>
    </row>
    <row r="46" spans="1:12" ht="18" x14ac:dyDescent="0.2">
      <c r="A46" s="1" t="s">
        <v>53</v>
      </c>
      <c r="B46" s="3" t="s">
        <v>60</v>
      </c>
      <c r="C46" s="6">
        <v>291885</v>
      </c>
      <c r="D46" s="6">
        <v>90</v>
      </c>
      <c r="E46" s="7">
        <f t="shared" si="3"/>
        <v>2725.3501400560222</v>
      </c>
      <c r="F46" s="7">
        <f t="shared" si="4"/>
        <v>0.45</v>
      </c>
      <c r="G46" s="7">
        <f t="shared" si="14"/>
        <v>4.7730041104888682E-2</v>
      </c>
      <c r="H46" s="7">
        <f t="shared" si="6"/>
        <v>2.6004045073678126E-2</v>
      </c>
      <c r="I46" s="7">
        <f t="shared" si="11"/>
        <v>2.394211547261335E-3</v>
      </c>
      <c r="J46" s="7">
        <f t="shared" si="12"/>
        <v>6.1546878205566572E-3</v>
      </c>
      <c r="K46" s="7">
        <v>1642</v>
      </c>
      <c r="L46" s="7">
        <f t="shared" si="5"/>
        <v>0.65977475033862487</v>
      </c>
    </row>
    <row r="47" spans="1:12" ht="18" x14ac:dyDescent="0.2">
      <c r="A47" s="1" t="s">
        <v>53</v>
      </c>
      <c r="B47" s="3" t="s">
        <v>61</v>
      </c>
      <c r="C47" s="6">
        <v>253260</v>
      </c>
      <c r="D47" s="6">
        <v>83</v>
      </c>
      <c r="E47" s="7">
        <f t="shared" si="3"/>
        <v>2564.1389085754786</v>
      </c>
      <c r="F47" s="7">
        <f t="shared" si="4"/>
        <v>0.41499999999999998</v>
      </c>
      <c r="G47" s="7">
        <f t="shared" si="14"/>
        <v>4.1413947993984297E-2</v>
      </c>
      <c r="H47" s="7">
        <f t="shared" si="6"/>
        <v>2.3981508234614275E-2</v>
      </c>
      <c r="I47" s="7">
        <f t="shared" si="11"/>
        <v>2.0773866983894535E-3</v>
      </c>
      <c r="J47" s="7">
        <f t="shared" si="12"/>
        <v>5.6759898789578061E-3</v>
      </c>
      <c r="K47" s="7">
        <v>960</v>
      </c>
      <c r="L47" s="7">
        <f t="shared" si="5"/>
        <v>1.6709780297661236</v>
      </c>
    </row>
    <row r="48" spans="1:12" ht="18" x14ac:dyDescent="0.2">
      <c r="A48" s="1" t="s">
        <v>53</v>
      </c>
      <c r="B48" s="3" t="s">
        <v>62</v>
      </c>
      <c r="C48" s="6">
        <v>28900</v>
      </c>
      <c r="D48" s="6">
        <v>8</v>
      </c>
      <c r="E48" s="7">
        <f t="shared" si="3"/>
        <v>3035.7142857142858</v>
      </c>
      <c r="F48" s="7">
        <f t="shared" si="4"/>
        <v>0.04</v>
      </c>
      <c r="G48" s="7">
        <f t="shared" si="14"/>
        <v>4.7258275962494918E-3</v>
      </c>
      <c r="H48" s="7">
        <f t="shared" si="6"/>
        <v>2.3114706732158337E-3</v>
      </c>
      <c r="I48" s="7">
        <f t="shared" si="11"/>
        <v>2.3705470892938169E-4</v>
      </c>
      <c r="J48" s="7">
        <f t="shared" si="12"/>
        <v>5.4708336182725844E-4</v>
      </c>
      <c r="K48" s="7">
        <v>823</v>
      </c>
      <c r="L48" s="7">
        <f t="shared" si="5"/>
        <v>2.6885957299080023</v>
      </c>
    </row>
    <row r="49" spans="1:12" ht="18" x14ac:dyDescent="0.2">
      <c r="A49" s="1" t="s">
        <v>63</v>
      </c>
      <c r="B49" s="3" t="s">
        <v>64</v>
      </c>
      <c r="C49" s="6">
        <v>541500</v>
      </c>
      <c r="D49" s="6">
        <v>63</v>
      </c>
      <c r="E49" s="7">
        <f t="shared" si="3"/>
        <v>7222.8891556622648</v>
      </c>
      <c r="F49" s="7">
        <f t="shared" si="4"/>
        <v>0.315</v>
      </c>
      <c r="G49" s="7">
        <f>C49/SUM(C$49:C$51)</f>
        <v>0.6063829787234043</v>
      </c>
      <c r="H49" s="7">
        <f t="shared" si="6"/>
        <v>1.8202831551574688E-2</v>
      </c>
      <c r="I49" s="7">
        <f t="shared" si="11"/>
        <v>4.4416998230193839E-3</v>
      </c>
      <c r="J49" s="7">
        <f t="shared" si="12"/>
        <v>4.3082814743896601E-3</v>
      </c>
      <c r="K49" s="7">
        <v>4679</v>
      </c>
      <c r="L49" s="7">
        <f t="shared" si="5"/>
        <v>0.54368223031892815</v>
      </c>
    </row>
    <row r="50" spans="1:12" ht="18" x14ac:dyDescent="0.2">
      <c r="A50" s="1" t="s">
        <v>63</v>
      </c>
      <c r="B50" s="3" t="s">
        <v>65</v>
      </c>
      <c r="C50" s="6">
        <v>285000</v>
      </c>
      <c r="D50" s="6">
        <v>30</v>
      </c>
      <c r="E50" s="7">
        <f t="shared" si="3"/>
        <v>7983.1932773109247</v>
      </c>
      <c r="F50" s="7">
        <f t="shared" si="4"/>
        <v>0.15</v>
      </c>
      <c r="G50" s="7">
        <f t="shared" ref="G50:G51" si="15">C50/SUM(C$49:C$51)</f>
        <v>0.31914893617021278</v>
      </c>
      <c r="H50" s="7">
        <f t="shared" si="6"/>
        <v>8.6680150245593765E-3</v>
      </c>
      <c r="I50" s="7">
        <f t="shared" si="11"/>
        <v>2.3377367489575704E-3</v>
      </c>
      <c r="J50" s="7">
        <f t="shared" si="12"/>
        <v>2.0515626068522189E-3</v>
      </c>
      <c r="K50" s="7">
        <v>3571</v>
      </c>
      <c r="L50" s="7">
        <f t="shared" si="5"/>
        <v>1.2355623851332749</v>
      </c>
    </row>
    <row r="51" spans="1:12" ht="18" x14ac:dyDescent="0.2">
      <c r="A51" s="1" t="s">
        <v>63</v>
      </c>
      <c r="B51" s="3" t="s">
        <v>66</v>
      </c>
      <c r="C51" s="6">
        <v>66500</v>
      </c>
      <c r="D51" s="6">
        <v>7</v>
      </c>
      <c r="E51" s="7">
        <f t="shared" si="3"/>
        <v>7983.1932773109247</v>
      </c>
      <c r="F51" s="7">
        <f t="shared" si="4"/>
        <v>3.5000000000000003E-2</v>
      </c>
      <c r="G51" s="7">
        <f t="shared" si="15"/>
        <v>7.4468085106382975E-2</v>
      </c>
      <c r="H51" s="7">
        <f t="shared" si="6"/>
        <v>2.0225368390638541E-3</v>
      </c>
      <c r="I51" s="7">
        <f t="shared" si="11"/>
        <v>5.4547190809009971E-4</v>
      </c>
      <c r="J51" s="7">
        <f t="shared" si="12"/>
        <v>4.7869794159885112E-4</v>
      </c>
      <c r="K51" s="7">
        <v>4892</v>
      </c>
      <c r="L51" s="7">
        <f t="shared" si="5"/>
        <v>0.63188742381662411</v>
      </c>
    </row>
    <row r="52" spans="1:12" ht="18" x14ac:dyDescent="0.2">
      <c r="A52" s="1" t="s">
        <v>67</v>
      </c>
      <c r="B52" s="3" t="s">
        <v>68</v>
      </c>
      <c r="C52" s="6">
        <v>109112</v>
      </c>
      <c r="D52" s="6">
        <v>29</v>
      </c>
      <c r="E52" s="7">
        <f t="shared" si="3"/>
        <v>3161.7502173283106</v>
      </c>
      <c r="F52" s="7">
        <f t="shared" si="4"/>
        <v>0.14499999999999999</v>
      </c>
      <c r="G52" s="7">
        <f>C52/SUM(C$52:C$54)</f>
        <v>0.45683757463092756</v>
      </c>
      <c r="H52" s="7">
        <f t="shared" si="6"/>
        <v>8.3790811904073965E-3</v>
      </c>
      <c r="I52" s="7">
        <f t="shared" si="11"/>
        <v>8.9500046369213478E-4</v>
      </c>
      <c r="J52" s="7">
        <f t="shared" si="12"/>
        <v>1.9831771866238119E-3</v>
      </c>
      <c r="K52" s="8">
        <v>2081</v>
      </c>
      <c r="L52" s="7">
        <f t="shared" si="5"/>
        <v>0.51934176709673752</v>
      </c>
    </row>
    <row r="53" spans="1:12" ht="18" x14ac:dyDescent="0.2">
      <c r="A53" s="1" t="s">
        <v>67</v>
      </c>
      <c r="B53" s="3" t="s">
        <v>69</v>
      </c>
      <c r="C53" s="6">
        <v>82200</v>
      </c>
      <c r="D53" s="6">
        <v>21</v>
      </c>
      <c r="E53" s="7">
        <f t="shared" si="3"/>
        <v>3289.3157262905161</v>
      </c>
      <c r="F53" s="7">
        <f t="shared" si="4"/>
        <v>0.105</v>
      </c>
      <c r="G53" s="7">
        <f>C53/SUM(C$52:C$54)</f>
        <v>0.3441605747732811</v>
      </c>
      <c r="H53" s="7">
        <f t="shared" si="6"/>
        <v>6.0676105171915632E-3</v>
      </c>
      <c r="I53" s="7">
        <f t="shared" si="11"/>
        <v>6.7425249390986762E-4</v>
      </c>
      <c r="J53" s="7">
        <f t="shared" si="12"/>
        <v>1.4360938247965534E-3</v>
      </c>
      <c r="K53" s="8">
        <v>2095</v>
      </c>
      <c r="L53" s="7">
        <f t="shared" si="5"/>
        <v>0.57007910562793129</v>
      </c>
    </row>
    <row r="54" spans="1:12" ht="18" x14ac:dyDescent="0.2">
      <c r="A54" s="1" t="s">
        <v>67</v>
      </c>
      <c r="B54" s="3" t="s">
        <v>70</v>
      </c>
      <c r="C54" s="6">
        <v>47530</v>
      </c>
      <c r="D54" s="6">
        <v>14</v>
      </c>
      <c r="E54" s="7">
        <f t="shared" si="3"/>
        <v>2852.9411764705883</v>
      </c>
      <c r="F54" s="7">
        <f t="shared" si="4"/>
        <v>7.0000000000000007E-2</v>
      </c>
      <c r="G54" s="7">
        <f>C54/SUM(C$52:C$54)</f>
        <v>0.19900185059579137</v>
      </c>
      <c r="H54" s="7">
        <f t="shared" si="6"/>
        <v>4.0450736781277082E-3</v>
      </c>
      <c r="I54" s="7">
        <f t="shared" si="11"/>
        <v>3.8986886904545027E-4</v>
      </c>
      <c r="J54" s="7">
        <f t="shared" si="12"/>
        <v>9.5739588319770225E-4</v>
      </c>
      <c r="K54" s="8">
        <v>1829</v>
      </c>
      <c r="L54" s="7">
        <f t="shared" si="5"/>
        <v>0.55983661917473393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Ignacio Sumonte Fuenzalida</dc:creator>
  <cp:lastModifiedBy>Nicolás Ignacio Sumonte Fuenzalida</cp:lastModifiedBy>
  <dcterms:created xsi:type="dcterms:W3CDTF">2023-09-26T12:41:38Z</dcterms:created>
  <dcterms:modified xsi:type="dcterms:W3CDTF">2023-09-26T13:55:23Z</dcterms:modified>
</cp:coreProperties>
</file>