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reatLearning\AdvancedStatistics\Week1\"/>
    </mc:Choice>
  </mc:AlternateContent>
  <xr:revisionPtr revIDLastSave="0" documentId="13_ncr:1_{A96D8CDF-8017-4F46-AD34-3C4F6E3E0970}" xr6:coauthVersionLast="45" xr6:coauthVersionMax="45" xr10:uidLastSave="{00000000-0000-0000-0000-000000000000}"/>
  <bookViews>
    <workbookView xWindow="-120" yWindow="-120" windowWidth="22710" windowHeight="9285" xr2:uid="{53004EE7-F7E3-4D4F-BB62-9A698F5C42A9}"/>
  </bookViews>
  <sheets>
    <sheet name="Sheet1" sheetId="1" r:id="rId1"/>
  </sheets>
  <definedNames>
    <definedName name="_xlnm._FilterDatabase" localSheetId="0" hidden="1">Sheet1!$O$2:$R$26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AA22" i="1" l="1"/>
  <c r="AA21" i="1"/>
  <c r="Z21" i="1"/>
  <c r="AE27" i="1"/>
  <c r="AE21" i="1"/>
  <c r="AE22" i="1"/>
  <c r="AE23" i="1"/>
  <c r="AE24" i="1"/>
  <c r="AE25" i="1"/>
  <c r="AE2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3" i="1"/>
  <c r="L15" i="1"/>
  <c r="L3" i="1"/>
  <c r="X24" i="1"/>
  <c r="X25" i="1"/>
  <c r="X26" i="1"/>
  <c r="X23" i="1"/>
  <c r="X20" i="1"/>
  <c r="X21" i="1"/>
  <c r="X22" i="1"/>
  <c r="X19" i="1"/>
  <c r="X16" i="1"/>
  <c r="X17" i="1"/>
  <c r="X18" i="1"/>
  <c r="X15" i="1"/>
  <c r="X12" i="1"/>
  <c r="X13" i="1"/>
  <c r="X14" i="1"/>
  <c r="X11" i="1"/>
  <c r="X8" i="1"/>
  <c r="X9" i="1"/>
  <c r="X10" i="1"/>
  <c r="X7" i="1"/>
  <c r="X4" i="1"/>
  <c r="X5" i="1"/>
  <c r="X6" i="1"/>
  <c r="X3" i="1"/>
  <c r="G27" i="1"/>
  <c r="G19" i="1"/>
  <c r="G11" i="1"/>
  <c r="G3" i="1"/>
  <c r="K30" i="1"/>
  <c r="M30" i="1"/>
  <c r="M16" i="1"/>
  <c r="M4" i="1"/>
  <c r="H20" i="1"/>
  <c r="H12" i="1"/>
  <c r="H3" i="1" l="1"/>
  <c r="H10" i="1"/>
  <c r="H9" i="1"/>
  <c r="H8" i="1"/>
  <c r="H7" i="1"/>
  <c r="H6" i="1"/>
  <c r="H5" i="1"/>
  <c r="H4" i="1"/>
  <c r="H11" i="1"/>
  <c r="H18" i="1"/>
  <c r="H17" i="1"/>
  <c r="H16" i="1"/>
  <c r="H15" i="1"/>
  <c r="H14" i="1"/>
  <c r="H13" i="1"/>
  <c r="H19" i="1"/>
  <c r="H26" i="1"/>
  <c r="H25" i="1"/>
  <c r="H24" i="1"/>
  <c r="H23" i="1"/>
  <c r="H22" i="1"/>
  <c r="H21" i="1"/>
  <c r="M3" i="1"/>
  <c r="M14" i="1"/>
  <c r="M13" i="1"/>
  <c r="M12" i="1"/>
  <c r="M11" i="1"/>
  <c r="M10" i="1"/>
  <c r="M9" i="1"/>
  <c r="M8" i="1"/>
  <c r="M7" i="1"/>
  <c r="M6" i="1"/>
  <c r="M5" i="1"/>
  <c r="M15" i="1"/>
  <c r="M26" i="1"/>
  <c r="M25" i="1"/>
  <c r="M24" i="1"/>
  <c r="M23" i="1"/>
  <c r="M22" i="1"/>
  <c r="M21" i="1"/>
  <c r="M20" i="1"/>
  <c r="M19" i="1"/>
  <c r="M18" i="1"/>
  <c r="M17" i="1"/>
  <c r="X27" i="1" l="1"/>
  <c r="L30" i="1" s="1"/>
  <c r="U30" i="1" s="1"/>
  <c r="M27" i="1"/>
  <c r="H27" i="1"/>
  <c r="I27" i="1" l="1"/>
  <c r="G30" i="1"/>
  <c r="R30" i="1" s="1"/>
  <c r="L27" i="1"/>
  <c r="I30" i="1"/>
  <c r="T30" i="1" s="1"/>
</calcChain>
</file>

<file path=xl/sharedStrings.xml><?xml version="1.0" encoding="utf-8"?>
<sst xmlns="http://schemas.openxmlformats.org/spreadsheetml/2006/main" count="43" uniqueCount="28">
  <si>
    <t>Sales</t>
  </si>
  <si>
    <t>PriceLevel</t>
  </si>
  <si>
    <t>AdLevel</t>
  </si>
  <si>
    <t>StoreSize</t>
  </si>
  <si>
    <t>SSPL</t>
  </si>
  <si>
    <t>SSAL</t>
  </si>
  <si>
    <t>SSE</t>
  </si>
  <si>
    <t>MSPL</t>
  </si>
  <si>
    <t>DF=</t>
  </si>
  <si>
    <t>X bar for PL2=</t>
  </si>
  <si>
    <t>X bar for PL1=</t>
  </si>
  <si>
    <t>X bar for PL3=</t>
  </si>
  <si>
    <t>X bar for AL1=</t>
  </si>
  <si>
    <t>x bar for AL2=</t>
  </si>
  <si>
    <t>x bar for AL=</t>
  </si>
  <si>
    <t>DF-PL</t>
  </si>
  <si>
    <t>DF-AL</t>
  </si>
  <si>
    <t>DF-E</t>
  </si>
  <si>
    <t>MSAL</t>
  </si>
  <si>
    <t>MSE</t>
  </si>
  <si>
    <t>Row Labels</t>
  </si>
  <si>
    <t>Grand Total</t>
  </si>
  <si>
    <t>Column Labels</t>
  </si>
  <si>
    <t>Average of Sales</t>
  </si>
  <si>
    <t>AL</t>
  </si>
  <si>
    <t>PL</t>
  </si>
  <si>
    <t>SST</t>
  </si>
  <si>
    <t>Grand 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</si>
</sst>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027.759778009262" createdVersion="6" refreshedVersion="6" minRefreshableVersion="3" recordCount="24" xr:uid="{7EE77984-6D26-42B1-83D0-50018880643A}">
  <cacheSource type="worksheet">
    <worksheetSource ref="A2:D26" sheet="Sheet1"/>
  </cacheSource>
  <cacheFields count="4">
    <cacheField name="Sales" numFmtId="0">
      <sharedItems containsSemiMixedTypes="0" containsString="0" containsNumber="1" containsInteger="1" minValue="294" maxValue="1208"/>
    </cacheField>
    <cacheField name="PriceLevel" numFmtId="0">
      <sharedItems containsSemiMixedTypes="0" containsString="0" containsNumber="1" containsInteger="1" minValue="1" maxValue="3" count="3">
        <n v="1"/>
        <n v="2"/>
        <n v="3"/>
      </sharedItems>
    </cacheField>
    <cacheField name="AdLevel" numFmtId="0">
      <sharedItems containsSemiMixedTypes="0" containsString="0" containsNumber="1" containsInteger="1" minValue="1" maxValue="2" count="2">
        <n v="1"/>
        <n v="2"/>
      </sharedItems>
    </cacheField>
    <cacheField name="StoreSize" numFmtId="0">
      <sharedItems containsSemiMixedTypes="0" containsString="0" containsNumber="1" containsInteger="1" minValue="19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620"/>
    <x v="0"/>
    <x v="0"/>
    <n v="34"/>
  </r>
  <r>
    <n v="774"/>
    <x v="0"/>
    <x v="0"/>
    <n v="41"/>
  </r>
  <r>
    <n v="955"/>
    <x v="0"/>
    <x v="1"/>
    <n v="32"/>
  </r>
  <r>
    <n v="669"/>
    <x v="0"/>
    <x v="1"/>
    <n v="28"/>
  </r>
  <r>
    <n v="623"/>
    <x v="0"/>
    <x v="0"/>
    <n v="34"/>
  </r>
  <r>
    <n v="776"/>
    <x v="0"/>
    <x v="0"/>
    <n v="41"/>
  </r>
  <r>
    <n v="596"/>
    <x v="0"/>
    <x v="1"/>
    <n v="23"/>
  </r>
  <r>
    <n v="1208"/>
    <x v="0"/>
    <x v="1"/>
    <n v="37"/>
  </r>
  <r>
    <n v="475"/>
    <x v="1"/>
    <x v="0"/>
    <n v="33"/>
  </r>
  <r>
    <n v="544"/>
    <x v="1"/>
    <x v="0"/>
    <n v="39"/>
  </r>
  <r>
    <n v="472"/>
    <x v="1"/>
    <x v="1"/>
    <n v="30"/>
  </r>
  <r>
    <n v="701"/>
    <x v="1"/>
    <x v="1"/>
    <n v="27"/>
  </r>
  <r>
    <n v="579"/>
    <x v="1"/>
    <x v="0"/>
    <n v="37"/>
  </r>
  <r>
    <n v="706"/>
    <x v="1"/>
    <x v="0"/>
    <n v="43"/>
  </r>
  <r>
    <n v="482"/>
    <x v="1"/>
    <x v="1"/>
    <n v="30"/>
  </r>
  <r>
    <n v="388"/>
    <x v="1"/>
    <x v="1"/>
    <n v="19"/>
  </r>
  <r>
    <n v="413"/>
    <x v="2"/>
    <x v="0"/>
    <n v="32"/>
  </r>
  <r>
    <n v="556"/>
    <x v="2"/>
    <x v="0"/>
    <n v="42"/>
  </r>
  <r>
    <n v="294"/>
    <x v="2"/>
    <x v="1"/>
    <n v="29"/>
  </r>
  <r>
    <n v="378"/>
    <x v="2"/>
    <x v="1"/>
    <n v="24"/>
  </r>
  <r>
    <n v="395"/>
    <x v="2"/>
    <x v="0"/>
    <n v="32"/>
  </r>
  <r>
    <n v="382"/>
    <x v="2"/>
    <x v="0"/>
    <n v="36"/>
  </r>
  <r>
    <n v="355"/>
    <x v="2"/>
    <x v="1"/>
    <n v="29"/>
  </r>
  <r>
    <n v="373"/>
    <x v="2"/>
    <x v="1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3B568-0397-4A02-BAF5-1BF8AABD959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Z3:AC8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ale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F476-B386-46A0-98E8-335F16EB8B34}">
  <dimension ref="A1:AE30"/>
  <sheetViews>
    <sheetView tabSelected="1" topLeftCell="A22" workbookViewId="0">
      <selection activeCell="H30" sqref="H30"/>
    </sheetView>
  </sheetViews>
  <sheetFormatPr defaultRowHeight="15" x14ac:dyDescent="0.25"/>
  <cols>
    <col min="6" max="6" width="14.5703125" customWidth="1"/>
    <col min="11" max="11" width="13.140625" customWidth="1"/>
    <col min="26" max="26" width="15.7109375" bestFit="1" customWidth="1"/>
    <col min="27" max="27" width="16.28515625" bestFit="1" customWidth="1"/>
    <col min="28" max="29" width="12" bestFit="1" customWidth="1"/>
  </cols>
  <sheetData>
    <row r="1" spans="1:31" ht="15.75" thickBot="1" x14ac:dyDescent="0.3">
      <c r="A1" s="6" t="s">
        <v>25</v>
      </c>
      <c r="B1" s="7"/>
      <c r="C1" s="7"/>
      <c r="D1" s="7"/>
      <c r="E1" s="7"/>
      <c r="F1" s="7"/>
      <c r="G1" s="7"/>
      <c r="H1" s="7"/>
      <c r="I1" s="8"/>
      <c r="J1" s="4"/>
      <c r="K1" s="6" t="s">
        <v>24</v>
      </c>
      <c r="L1" s="7"/>
      <c r="M1" s="7"/>
      <c r="N1" s="7"/>
      <c r="O1" s="7"/>
      <c r="P1" s="7"/>
      <c r="Q1" s="7"/>
      <c r="R1" s="8"/>
      <c r="T1" s="5" t="s">
        <v>6</v>
      </c>
      <c r="U1" s="5"/>
      <c r="V1" s="5"/>
      <c r="W1" s="5"/>
      <c r="X1" s="5"/>
      <c r="AE1" t="s">
        <v>26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F2" t="s">
        <v>8</v>
      </c>
      <c r="G2">
        <v>2</v>
      </c>
      <c r="H2" t="s">
        <v>4</v>
      </c>
      <c r="I2" t="s">
        <v>7</v>
      </c>
      <c r="K2" t="s">
        <v>8</v>
      </c>
      <c r="L2">
        <v>1</v>
      </c>
      <c r="M2" t="s">
        <v>5</v>
      </c>
      <c r="N2" t="s">
        <v>18</v>
      </c>
      <c r="O2" t="s">
        <v>0</v>
      </c>
      <c r="P2" t="s">
        <v>1</v>
      </c>
      <c r="Q2" t="s">
        <v>2</v>
      </c>
      <c r="R2" t="s">
        <v>3</v>
      </c>
      <c r="T2" t="s">
        <v>0</v>
      </c>
      <c r="U2" t="s">
        <v>1</v>
      </c>
      <c r="V2" t="s">
        <v>2</v>
      </c>
      <c r="W2" t="s">
        <v>3</v>
      </c>
    </row>
    <row r="3" spans="1:31" x14ac:dyDescent="0.25">
      <c r="A3">
        <v>620</v>
      </c>
      <c r="B3">
        <v>1</v>
      </c>
      <c r="C3">
        <v>1</v>
      </c>
      <c r="D3">
        <v>34</v>
      </c>
      <c r="F3" t="s">
        <v>10</v>
      </c>
      <c r="G3">
        <f>AVERAGE(A3:A10)</f>
        <v>777.625</v>
      </c>
      <c r="H3">
        <f>($G$3-$G$27)^2</f>
        <v>42521.876736111124</v>
      </c>
      <c r="K3" t="s">
        <v>12</v>
      </c>
      <c r="L3">
        <f>AVERAGE(O3:O14)</f>
        <v>570.25</v>
      </c>
      <c r="M3">
        <f>(L$3-$G$27)^2</f>
        <v>1.3611111111110228</v>
      </c>
      <c r="O3">
        <v>620</v>
      </c>
      <c r="P3">
        <v>1</v>
      </c>
      <c r="Q3">
        <v>1</v>
      </c>
      <c r="R3">
        <v>34</v>
      </c>
      <c r="T3">
        <v>620</v>
      </c>
      <c r="U3">
        <v>1</v>
      </c>
      <c r="V3">
        <v>1</v>
      </c>
      <c r="W3">
        <v>34</v>
      </c>
      <c r="X3">
        <f>(T3-$AA$5)^2</f>
        <v>6123.0625</v>
      </c>
      <c r="Z3" s="1" t="s">
        <v>23</v>
      </c>
      <c r="AA3" s="1" t="s">
        <v>22</v>
      </c>
      <c r="AE3">
        <f>(T3-$G$27)^2</f>
        <v>2360.3402777777815</v>
      </c>
    </row>
    <row r="4" spans="1:31" x14ac:dyDescent="0.25">
      <c r="A4">
        <v>774</v>
      </c>
      <c r="B4">
        <v>1</v>
      </c>
      <c r="C4">
        <v>1</v>
      </c>
      <c r="D4">
        <v>41</v>
      </c>
      <c r="H4">
        <f t="shared" ref="H4:H10" si="0">($G$3-$G$27)^2</f>
        <v>42521.876736111124</v>
      </c>
      <c r="M4">
        <f t="shared" ref="M4:M14" si="1">(L$3-$G$27)^2</f>
        <v>1.3611111111110228</v>
      </c>
      <c r="O4">
        <v>774</v>
      </c>
      <c r="P4">
        <v>1</v>
      </c>
      <c r="Q4">
        <v>1</v>
      </c>
      <c r="R4">
        <v>41</v>
      </c>
      <c r="T4">
        <v>774</v>
      </c>
      <c r="U4">
        <v>1</v>
      </c>
      <c r="V4">
        <v>1</v>
      </c>
      <c r="W4">
        <v>41</v>
      </c>
      <c r="X4">
        <f>(T4-$AA$5)^2</f>
        <v>5738.0625</v>
      </c>
      <c r="Z4" s="1" t="s">
        <v>20</v>
      </c>
      <c r="AA4">
        <v>1</v>
      </c>
      <c r="AB4">
        <v>2</v>
      </c>
      <c r="AC4" t="s">
        <v>21</v>
      </c>
      <c r="AE4">
        <f t="shared" ref="AE4:AE26" si="2">(T4-$G$27)^2</f>
        <v>41040.00694444446</v>
      </c>
    </row>
    <row r="5" spans="1:31" x14ac:dyDescent="0.25">
      <c r="A5">
        <v>955</v>
      </c>
      <c r="B5">
        <v>1</v>
      </c>
      <c r="C5">
        <v>2</v>
      </c>
      <c r="D5">
        <v>32</v>
      </c>
      <c r="H5">
        <f t="shared" si="0"/>
        <v>42521.876736111124</v>
      </c>
      <c r="M5">
        <f t="shared" si="1"/>
        <v>1.3611111111110228</v>
      </c>
      <c r="O5">
        <v>623</v>
      </c>
      <c r="P5">
        <v>1</v>
      </c>
      <c r="Q5">
        <v>1</v>
      </c>
      <c r="R5">
        <v>34</v>
      </c>
      <c r="T5">
        <v>623</v>
      </c>
      <c r="U5">
        <v>1</v>
      </c>
      <c r="V5">
        <v>1</v>
      </c>
      <c r="W5">
        <v>34</v>
      </c>
      <c r="X5">
        <f>(T5-$AA$5)^2</f>
        <v>5662.5625</v>
      </c>
      <c r="Z5" s="2">
        <v>1</v>
      </c>
      <c r="AA5" s="3">
        <v>698.25</v>
      </c>
      <c r="AB5" s="3">
        <v>857</v>
      </c>
      <c r="AC5" s="3">
        <v>777.625</v>
      </c>
      <c r="AE5">
        <f t="shared" si="2"/>
        <v>2660.8402777777815</v>
      </c>
    </row>
    <row r="6" spans="1:31" x14ac:dyDescent="0.25">
      <c r="A6">
        <v>669</v>
      </c>
      <c r="B6">
        <v>1</v>
      </c>
      <c r="C6">
        <v>2</v>
      </c>
      <c r="D6">
        <v>28</v>
      </c>
      <c r="H6">
        <f t="shared" si="0"/>
        <v>42521.876736111124</v>
      </c>
      <c r="M6">
        <f t="shared" si="1"/>
        <v>1.3611111111110228</v>
      </c>
      <c r="O6">
        <v>776</v>
      </c>
      <c r="P6">
        <v>1</v>
      </c>
      <c r="Q6">
        <v>1</v>
      </c>
      <c r="R6">
        <v>41</v>
      </c>
      <c r="T6">
        <v>776</v>
      </c>
      <c r="U6">
        <v>1</v>
      </c>
      <c r="V6">
        <v>1</v>
      </c>
      <c r="W6">
        <v>41</v>
      </c>
      <c r="X6">
        <f>(T6-$AA$5)^2</f>
        <v>6045.0625</v>
      </c>
      <c r="Z6" s="2">
        <v>2</v>
      </c>
      <c r="AA6" s="3">
        <v>576</v>
      </c>
      <c r="AB6" s="3">
        <v>510.75</v>
      </c>
      <c r="AC6" s="3">
        <v>543.375</v>
      </c>
      <c r="AE6">
        <f t="shared" si="2"/>
        <v>41854.340277777796</v>
      </c>
    </row>
    <row r="7" spans="1:31" x14ac:dyDescent="0.25">
      <c r="A7">
        <v>623</v>
      </c>
      <c r="B7">
        <v>1</v>
      </c>
      <c r="C7">
        <v>1</v>
      </c>
      <c r="D7">
        <v>34</v>
      </c>
      <c r="H7">
        <f t="shared" si="0"/>
        <v>42521.876736111124</v>
      </c>
      <c r="M7">
        <f t="shared" si="1"/>
        <v>1.3611111111110228</v>
      </c>
      <c r="O7">
        <v>475</v>
      </c>
      <c r="P7">
        <v>2</v>
      </c>
      <c r="Q7">
        <v>1</v>
      </c>
      <c r="R7">
        <v>33</v>
      </c>
      <c r="T7">
        <v>955</v>
      </c>
      <c r="U7">
        <v>1</v>
      </c>
      <c r="V7">
        <v>2</v>
      </c>
      <c r="W7">
        <v>32</v>
      </c>
      <c r="X7">
        <f>(T7-$AB$5)^2</f>
        <v>9604</v>
      </c>
      <c r="Z7" s="2">
        <v>3</v>
      </c>
      <c r="AA7" s="3">
        <v>436.5</v>
      </c>
      <c r="AB7" s="3">
        <v>350</v>
      </c>
      <c r="AC7" s="3">
        <v>393.25</v>
      </c>
      <c r="AE7">
        <f t="shared" si="2"/>
        <v>147136.17361111115</v>
      </c>
    </row>
    <row r="8" spans="1:31" x14ac:dyDescent="0.25">
      <c r="A8">
        <v>776</v>
      </c>
      <c r="B8">
        <v>1</v>
      </c>
      <c r="C8">
        <v>1</v>
      </c>
      <c r="D8">
        <v>41</v>
      </c>
      <c r="H8">
        <f t="shared" si="0"/>
        <v>42521.876736111124</v>
      </c>
      <c r="M8">
        <f t="shared" si="1"/>
        <v>1.3611111111110228</v>
      </c>
      <c r="O8">
        <v>544</v>
      </c>
      <c r="P8">
        <v>2</v>
      </c>
      <c r="Q8">
        <v>1</v>
      </c>
      <c r="R8">
        <v>39</v>
      </c>
      <c r="T8">
        <v>669</v>
      </c>
      <c r="U8">
        <v>1</v>
      </c>
      <c r="V8">
        <v>2</v>
      </c>
      <c r="W8">
        <v>28</v>
      </c>
      <c r="X8">
        <f>(T8-$AB$5)^2</f>
        <v>35344</v>
      </c>
      <c r="Z8" s="2" t="s">
        <v>21</v>
      </c>
      <c r="AA8" s="3">
        <v>570.25</v>
      </c>
      <c r="AB8" s="3">
        <v>572.58333333333337</v>
      </c>
      <c r="AC8" s="3">
        <v>571.41666666666663</v>
      </c>
      <c r="AE8">
        <f t="shared" si="2"/>
        <v>9522.5069444444525</v>
      </c>
    </row>
    <row r="9" spans="1:31" x14ac:dyDescent="0.25">
      <c r="A9">
        <v>596</v>
      </c>
      <c r="B9">
        <v>1</v>
      </c>
      <c r="C9">
        <v>2</v>
      </c>
      <c r="D9">
        <v>23</v>
      </c>
      <c r="H9">
        <f t="shared" si="0"/>
        <v>42521.876736111124</v>
      </c>
      <c r="M9">
        <f t="shared" si="1"/>
        <v>1.3611111111110228</v>
      </c>
      <c r="O9">
        <v>579</v>
      </c>
      <c r="P9">
        <v>2</v>
      </c>
      <c r="Q9">
        <v>1</v>
      </c>
      <c r="R9">
        <v>37</v>
      </c>
      <c r="T9">
        <v>596</v>
      </c>
      <c r="U9">
        <v>1</v>
      </c>
      <c r="V9">
        <v>2</v>
      </c>
      <c r="W9">
        <v>23</v>
      </c>
      <c r="X9">
        <f>(T9-$AB$5)^2</f>
        <v>68121</v>
      </c>
      <c r="AE9">
        <f t="shared" si="2"/>
        <v>604.34027777777965</v>
      </c>
    </row>
    <row r="10" spans="1:31" x14ac:dyDescent="0.25">
      <c r="A10">
        <v>1208</v>
      </c>
      <c r="B10">
        <v>1</v>
      </c>
      <c r="C10">
        <v>2</v>
      </c>
      <c r="D10">
        <v>37</v>
      </c>
      <c r="H10">
        <f t="shared" si="0"/>
        <v>42521.876736111124</v>
      </c>
      <c r="M10">
        <f t="shared" si="1"/>
        <v>1.3611111111110228</v>
      </c>
      <c r="O10">
        <v>706</v>
      </c>
      <c r="P10">
        <v>2</v>
      </c>
      <c r="Q10">
        <v>1</v>
      </c>
      <c r="R10">
        <v>43</v>
      </c>
      <c r="T10">
        <v>1208</v>
      </c>
      <c r="U10">
        <v>1</v>
      </c>
      <c r="V10">
        <v>2</v>
      </c>
      <c r="W10">
        <v>37</v>
      </c>
      <c r="X10">
        <f>(T10-$AB$5)^2</f>
        <v>123201</v>
      </c>
      <c r="AE10">
        <f t="shared" si="2"/>
        <v>405238.34027777781</v>
      </c>
    </row>
    <row r="11" spans="1:31" x14ac:dyDescent="0.25">
      <c r="A11">
        <v>475</v>
      </c>
      <c r="B11">
        <v>2</v>
      </c>
      <c r="C11">
        <v>1</v>
      </c>
      <c r="D11">
        <v>33</v>
      </c>
      <c r="F11" t="s">
        <v>9</v>
      </c>
      <c r="G11">
        <f>AVERAGE(A11:A18)</f>
        <v>543.375</v>
      </c>
      <c r="H11">
        <f>($G$11-$G$27)^2</f>
        <v>786.3350694444423</v>
      </c>
      <c r="M11">
        <f t="shared" si="1"/>
        <v>1.3611111111110228</v>
      </c>
      <c r="O11">
        <v>413</v>
      </c>
      <c r="P11">
        <v>3</v>
      </c>
      <c r="Q11">
        <v>1</v>
      </c>
      <c r="R11">
        <v>32</v>
      </c>
      <c r="T11">
        <v>475</v>
      </c>
      <c r="U11">
        <v>2</v>
      </c>
      <c r="V11">
        <v>1</v>
      </c>
      <c r="W11">
        <v>33</v>
      </c>
      <c r="X11">
        <f>(T11-$AA$6)^2</f>
        <v>10201</v>
      </c>
      <c r="AE11">
        <f t="shared" si="2"/>
        <v>9296.173611111104</v>
      </c>
    </row>
    <row r="12" spans="1:31" x14ac:dyDescent="0.25">
      <c r="A12">
        <v>544</v>
      </c>
      <c r="B12">
        <v>2</v>
      </c>
      <c r="C12">
        <v>1</v>
      </c>
      <c r="D12">
        <v>39</v>
      </c>
      <c r="H12">
        <f t="shared" ref="H12:H18" si="3">($G$11-$G$27)^2</f>
        <v>786.3350694444423</v>
      </c>
      <c r="M12">
        <f t="shared" si="1"/>
        <v>1.3611111111110228</v>
      </c>
      <c r="O12">
        <v>556</v>
      </c>
      <c r="P12">
        <v>3</v>
      </c>
      <c r="Q12">
        <v>1</v>
      </c>
      <c r="R12">
        <v>42</v>
      </c>
      <c r="T12">
        <v>544</v>
      </c>
      <c r="U12">
        <v>2</v>
      </c>
      <c r="V12">
        <v>1</v>
      </c>
      <c r="W12">
        <v>39</v>
      </c>
      <c r="X12">
        <f>(T12-$AA$6)^2</f>
        <v>1024</v>
      </c>
      <c r="AE12">
        <f t="shared" si="2"/>
        <v>751.67361111110904</v>
      </c>
    </row>
    <row r="13" spans="1:31" x14ac:dyDescent="0.25">
      <c r="A13">
        <v>472</v>
      </c>
      <c r="B13">
        <v>2</v>
      </c>
      <c r="C13">
        <v>2</v>
      </c>
      <c r="D13">
        <v>30</v>
      </c>
      <c r="H13">
        <f t="shared" si="3"/>
        <v>786.3350694444423</v>
      </c>
      <c r="M13">
        <f t="shared" si="1"/>
        <v>1.3611111111110228</v>
      </c>
      <c r="O13">
        <v>395</v>
      </c>
      <c r="P13">
        <v>3</v>
      </c>
      <c r="Q13">
        <v>1</v>
      </c>
      <c r="R13">
        <v>32</v>
      </c>
      <c r="T13">
        <v>579</v>
      </c>
      <c r="U13">
        <v>2</v>
      </c>
      <c r="V13">
        <v>1</v>
      </c>
      <c r="W13">
        <v>37</v>
      </c>
      <c r="X13">
        <f>(T13-$AA$6)^2</f>
        <v>9</v>
      </c>
      <c r="AE13">
        <f t="shared" si="2"/>
        <v>57.506944444445018</v>
      </c>
    </row>
    <row r="14" spans="1:31" x14ac:dyDescent="0.25">
      <c r="A14">
        <v>701</v>
      </c>
      <c r="B14">
        <v>2</v>
      </c>
      <c r="C14">
        <v>2</v>
      </c>
      <c r="D14">
        <v>27</v>
      </c>
      <c r="H14">
        <f t="shared" si="3"/>
        <v>786.3350694444423</v>
      </c>
      <c r="M14">
        <f t="shared" si="1"/>
        <v>1.3611111111110228</v>
      </c>
      <c r="O14">
        <v>382</v>
      </c>
      <c r="P14">
        <v>3</v>
      </c>
      <c r="Q14">
        <v>1</v>
      </c>
      <c r="R14">
        <v>36</v>
      </c>
      <c r="T14">
        <v>706</v>
      </c>
      <c r="U14">
        <v>2</v>
      </c>
      <c r="V14">
        <v>1</v>
      </c>
      <c r="W14">
        <v>43</v>
      </c>
      <c r="X14">
        <f>(T14-$AA$6)^2</f>
        <v>16900</v>
      </c>
      <c r="AE14">
        <f t="shared" si="2"/>
        <v>18112.67361111112</v>
      </c>
    </row>
    <row r="15" spans="1:31" x14ac:dyDescent="0.25">
      <c r="A15">
        <v>579</v>
      </c>
      <c r="B15">
        <v>2</v>
      </c>
      <c r="C15">
        <v>1</v>
      </c>
      <c r="D15">
        <v>37</v>
      </c>
      <c r="H15">
        <f t="shared" si="3"/>
        <v>786.3350694444423</v>
      </c>
      <c r="K15" t="s">
        <v>13</v>
      </c>
      <c r="L15">
        <f>AVERAGE(O15:O26)</f>
        <v>572.58333333333337</v>
      </c>
      <c r="M15">
        <f>(L$15-$G$27)^2</f>
        <v>1.3611111111112879</v>
      </c>
      <c r="O15">
        <v>955</v>
      </c>
      <c r="P15">
        <v>1</v>
      </c>
      <c r="Q15">
        <v>2</v>
      </c>
      <c r="R15">
        <v>32</v>
      </c>
      <c r="T15">
        <v>472</v>
      </c>
      <c r="U15">
        <v>2</v>
      </c>
      <c r="V15">
        <v>2</v>
      </c>
      <c r="W15">
        <v>30</v>
      </c>
      <c r="X15">
        <f>(T15-$AB$6)^2</f>
        <v>1501.5625</v>
      </c>
      <c r="AE15">
        <f t="shared" si="2"/>
        <v>9883.673611111104</v>
      </c>
    </row>
    <row r="16" spans="1:31" x14ac:dyDescent="0.25">
      <c r="A16">
        <v>706</v>
      </c>
      <c r="B16">
        <v>2</v>
      </c>
      <c r="C16">
        <v>1</v>
      </c>
      <c r="D16">
        <v>43</v>
      </c>
      <c r="H16">
        <f t="shared" si="3"/>
        <v>786.3350694444423</v>
      </c>
      <c r="M16">
        <f t="shared" ref="M16:M26" si="4">(L$15-$G$27)^2</f>
        <v>1.3611111111112879</v>
      </c>
      <c r="O16">
        <v>669</v>
      </c>
      <c r="P16">
        <v>1</v>
      </c>
      <c r="Q16">
        <v>2</v>
      </c>
      <c r="R16">
        <v>28</v>
      </c>
      <c r="T16">
        <v>701</v>
      </c>
      <c r="U16">
        <v>2</v>
      </c>
      <c r="V16">
        <v>2</v>
      </c>
      <c r="W16">
        <v>27</v>
      </c>
      <c r="X16">
        <f>(T16-$AB$6)^2</f>
        <v>36195.0625</v>
      </c>
      <c r="AE16">
        <f t="shared" si="2"/>
        <v>16791.840277777788</v>
      </c>
    </row>
    <row r="17" spans="1:31" x14ac:dyDescent="0.25">
      <c r="A17">
        <v>482</v>
      </c>
      <c r="B17">
        <v>2</v>
      </c>
      <c r="C17">
        <v>2</v>
      </c>
      <c r="D17">
        <v>30</v>
      </c>
      <c r="H17">
        <f t="shared" si="3"/>
        <v>786.3350694444423</v>
      </c>
      <c r="M17">
        <f t="shared" si="4"/>
        <v>1.3611111111112879</v>
      </c>
      <c r="O17">
        <v>596</v>
      </c>
      <c r="P17">
        <v>1</v>
      </c>
      <c r="Q17">
        <v>2</v>
      </c>
      <c r="R17">
        <v>23</v>
      </c>
      <c r="T17">
        <v>482</v>
      </c>
      <c r="U17">
        <v>2</v>
      </c>
      <c r="V17">
        <v>2</v>
      </c>
      <c r="W17">
        <v>30</v>
      </c>
      <c r="X17">
        <f>(T17-$AB$6)^2</f>
        <v>826.5625</v>
      </c>
      <c r="AE17">
        <f t="shared" si="2"/>
        <v>7995.340277777771</v>
      </c>
    </row>
    <row r="18" spans="1:31" x14ac:dyDescent="0.25">
      <c r="A18">
        <v>388</v>
      </c>
      <c r="B18">
        <v>2</v>
      </c>
      <c r="C18">
        <v>2</v>
      </c>
      <c r="D18">
        <v>19</v>
      </c>
      <c r="H18">
        <f t="shared" si="3"/>
        <v>786.3350694444423</v>
      </c>
      <c r="M18">
        <f t="shared" si="4"/>
        <v>1.3611111111112879</v>
      </c>
      <c r="O18">
        <v>1208</v>
      </c>
      <c r="P18">
        <v>1</v>
      </c>
      <c r="Q18">
        <v>2</v>
      </c>
      <c r="R18">
        <v>37</v>
      </c>
      <c r="T18">
        <v>388</v>
      </c>
      <c r="U18">
        <v>2</v>
      </c>
      <c r="V18">
        <v>2</v>
      </c>
      <c r="W18">
        <v>19</v>
      </c>
      <c r="X18">
        <f>(T18-$AB$6)^2</f>
        <v>15067.5625</v>
      </c>
      <c r="AE18">
        <f t="shared" si="2"/>
        <v>33641.673611111095</v>
      </c>
    </row>
    <row r="19" spans="1:31" x14ac:dyDescent="0.25">
      <c r="A19">
        <v>413</v>
      </c>
      <c r="B19">
        <v>3</v>
      </c>
      <c r="C19">
        <v>1</v>
      </c>
      <c r="D19">
        <v>32</v>
      </c>
      <c r="F19" t="s">
        <v>11</v>
      </c>
      <c r="G19">
        <f>AVERAGE(A19:A26)</f>
        <v>393.25</v>
      </c>
      <c r="H19">
        <f>($G$19-$G$27)^2</f>
        <v>31743.361111111099</v>
      </c>
      <c r="M19">
        <f t="shared" si="4"/>
        <v>1.3611111111112879</v>
      </c>
      <c r="O19">
        <v>472</v>
      </c>
      <c r="P19">
        <v>2</v>
      </c>
      <c r="Q19">
        <v>2</v>
      </c>
      <c r="R19">
        <v>30</v>
      </c>
      <c r="T19">
        <v>413</v>
      </c>
      <c r="U19">
        <v>3</v>
      </c>
      <c r="V19">
        <v>1</v>
      </c>
      <c r="W19">
        <v>32</v>
      </c>
      <c r="X19">
        <f>(T19-$AA$7)^2</f>
        <v>552.25</v>
      </c>
      <c r="AE19">
        <f t="shared" si="2"/>
        <v>25095.840277777766</v>
      </c>
    </row>
    <row r="20" spans="1:31" x14ac:dyDescent="0.25">
      <c r="A20">
        <v>556</v>
      </c>
      <c r="B20">
        <v>3</v>
      </c>
      <c r="C20">
        <v>1</v>
      </c>
      <c r="D20">
        <v>42</v>
      </c>
      <c r="H20">
        <f t="shared" ref="H20:H26" si="5">($G$19-$G$27)^2</f>
        <v>31743.361111111099</v>
      </c>
      <c r="M20">
        <f t="shared" si="4"/>
        <v>1.3611111111112879</v>
      </c>
      <c r="O20">
        <v>701</v>
      </c>
      <c r="P20">
        <v>2</v>
      </c>
      <c r="Q20">
        <v>2</v>
      </c>
      <c r="R20">
        <v>27</v>
      </c>
      <c r="T20">
        <v>556</v>
      </c>
      <c r="U20">
        <v>3</v>
      </c>
      <c r="V20">
        <v>1</v>
      </c>
      <c r="W20">
        <v>42</v>
      </c>
      <c r="X20">
        <f>(T20-$AA$7)^2</f>
        <v>14280.25</v>
      </c>
      <c r="AE20">
        <f t="shared" si="2"/>
        <v>237.67361111110995</v>
      </c>
    </row>
    <row r="21" spans="1:31" x14ac:dyDescent="0.25">
      <c r="A21">
        <v>294</v>
      </c>
      <c r="B21">
        <v>3</v>
      </c>
      <c r="C21">
        <v>2</v>
      </c>
      <c r="D21">
        <v>29</v>
      </c>
      <c r="H21">
        <f t="shared" si="5"/>
        <v>31743.361111111099</v>
      </c>
      <c r="M21">
        <f t="shared" si="4"/>
        <v>1.3611111111112879</v>
      </c>
      <c r="O21">
        <v>482</v>
      </c>
      <c r="P21">
        <v>2</v>
      </c>
      <c r="Q21">
        <v>2</v>
      </c>
      <c r="R21">
        <v>30</v>
      </c>
      <c r="T21">
        <v>395</v>
      </c>
      <c r="U21">
        <v>3</v>
      </c>
      <c r="V21">
        <v>1</v>
      </c>
      <c r="W21">
        <v>32</v>
      </c>
      <c r="X21">
        <f>(T21-$AA$7)^2</f>
        <v>1722.25</v>
      </c>
      <c r="Z21">
        <f>439412.583333-X27</f>
        <v>73850.083333000017</v>
      </c>
      <c r="AA21">
        <f>SQRT(Z21)</f>
        <v>271.75371815855624</v>
      </c>
      <c r="AE21">
        <f t="shared" si="2"/>
        <v>31122.840277777763</v>
      </c>
    </row>
    <row r="22" spans="1:31" x14ac:dyDescent="0.25">
      <c r="A22">
        <v>378</v>
      </c>
      <c r="B22">
        <v>3</v>
      </c>
      <c r="C22">
        <v>2</v>
      </c>
      <c r="D22">
        <v>24</v>
      </c>
      <c r="H22">
        <f t="shared" si="5"/>
        <v>31743.361111111099</v>
      </c>
      <c r="M22">
        <f t="shared" si="4"/>
        <v>1.3611111111112879</v>
      </c>
      <c r="O22">
        <v>388</v>
      </c>
      <c r="P22">
        <v>2</v>
      </c>
      <c r="Q22">
        <v>2</v>
      </c>
      <c r="R22">
        <v>19</v>
      </c>
      <c r="T22">
        <v>382</v>
      </c>
      <c r="U22">
        <v>3</v>
      </c>
      <c r="V22">
        <v>1</v>
      </c>
      <c r="W22">
        <v>36</v>
      </c>
      <c r="X22">
        <f>(T22-$AA$7)^2</f>
        <v>2970.25</v>
      </c>
      <c r="AA22">
        <f>Z21/2</f>
        <v>36925.041666500008</v>
      </c>
      <c r="AE22">
        <f t="shared" si="2"/>
        <v>35878.673611111095</v>
      </c>
    </row>
    <row r="23" spans="1:31" x14ac:dyDescent="0.25">
      <c r="A23">
        <v>395</v>
      </c>
      <c r="B23">
        <v>3</v>
      </c>
      <c r="C23">
        <v>1</v>
      </c>
      <c r="D23">
        <v>32</v>
      </c>
      <c r="H23">
        <f t="shared" si="5"/>
        <v>31743.361111111099</v>
      </c>
      <c r="M23">
        <f t="shared" si="4"/>
        <v>1.3611111111112879</v>
      </c>
      <c r="O23">
        <v>294</v>
      </c>
      <c r="P23">
        <v>3</v>
      </c>
      <c r="Q23">
        <v>2</v>
      </c>
      <c r="R23">
        <v>29</v>
      </c>
      <c r="T23">
        <v>294</v>
      </c>
      <c r="U23">
        <v>3</v>
      </c>
      <c r="V23">
        <v>2</v>
      </c>
      <c r="W23">
        <v>29</v>
      </c>
      <c r="X23">
        <f>(T23-$AB$7)^2</f>
        <v>3136</v>
      </c>
      <c r="AE23">
        <f t="shared" si="2"/>
        <v>76960.006944444423</v>
      </c>
    </row>
    <row r="24" spans="1:31" x14ac:dyDescent="0.25">
      <c r="A24">
        <v>382</v>
      </c>
      <c r="B24">
        <v>3</v>
      </c>
      <c r="C24">
        <v>1</v>
      </c>
      <c r="D24">
        <v>36</v>
      </c>
      <c r="H24">
        <f t="shared" si="5"/>
        <v>31743.361111111099</v>
      </c>
      <c r="M24">
        <f t="shared" si="4"/>
        <v>1.3611111111112879</v>
      </c>
      <c r="O24">
        <v>378</v>
      </c>
      <c r="P24">
        <v>3</v>
      </c>
      <c r="Q24">
        <v>2</v>
      </c>
      <c r="R24">
        <v>24</v>
      </c>
      <c r="T24">
        <v>378</v>
      </c>
      <c r="U24">
        <v>3</v>
      </c>
      <c r="V24">
        <v>2</v>
      </c>
      <c r="W24">
        <v>24</v>
      </c>
      <c r="X24">
        <f t="shared" ref="X24:X26" si="6">(T24-$AB$7)^2</f>
        <v>784</v>
      </c>
      <c r="AE24">
        <f t="shared" si="2"/>
        <v>37410.006944444431</v>
      </c>
    </row>
    <row r="25" spans="1:31" x14ac:dyDescent="0.25">
      <c r="A25">
        <v>355</v>
      </c>
      <c r="B25">
        <v>3</v>
      </c>
      <c r="C25">
        <v>2</v>
      </c>
      <c r="D25">
        <v>29</v>
      </c>
      <c r="H25">
        <f t="shared" si="5"/>
        <v>31743.361111111099</v>
      </c>
      <c r="M25">
        <f t="shared" si="4"/>
        <v>1.3611111111112879</v>
      </c>
      <c r="O25">
        <v>355</v>
      </c>
      <c r="P25">
        <v>3</v>
      </c>
      <c r="Q25">
        <v>2</v>
      </c>
      <c r="R25">
        <v>29</v>
      </c>
      <c r="T25">
        <v>355</v>
      </c>
      <c r="U25">
        <v>3</v>
      </c>
      <c r="V25">
        <v>2</v>
      </c>
      <c r="W25">
        <v>29</v>
      </c>
      <c r="X25">
        <f t="shared" si="6"/>
        <v>25</v>
      </c>
      <c r="AE25">
        <f t="shared" si="2"/>
        <v>46836.173611111095</v>
      </c>
    </row>
    <row r="26" spans="1:31" x14ac:dyDescent="0.25">
      <c r="A26">
        <v>373</v>
      </c>
      <c r="B26">
        <v>3</v>
      </c>
      <c r="C26">
        <v>2</v>
      </c>
      <c r="D26">
        <v>24</v>
      </c>
      <c r="H26">
        <f t="shared" si="5"/>
        <v>31743.361111111099</v>
      </c>
      <c r="M26">
        <f t="shared" si="4"/>
        <v>1.3611111111112879</v>
      </c>
      <c r="O26">
        <v>373</v>
      </c>
      <c r="P26">
        <v>3</v>
      </c>
      <c r="Q26">
        <v>2</v>
      </c>
      <c r="R26">
        <v>24</v>
      </c>
      <c r="T26">
        <v>373</v>
      </c>
      <c r="U26">
        <v>3</v>
      </c>
      <c r="V26">
        <v>2</v>
      </c>
      <c r="W26">
        <v>24</v>
      </c>
      <c r="X26">
        <f t="shared" si="6"/>
        <v>529</v>
      </c>
      <c r="AE26">
        <f t="shared" si="2"/>
        <v>39369.173611111095</v>
      </c>
    </row>
    <row r="27" spans="1:31" x14ac:dyDescent="0.25">
      <c r="F27" t="s">
        <v>27</v>
      </c>
      <c r="G27">
        <f>AVERAGE(A3:A26)</f>
        <v>571.41666666666663</v>
      </c>
      <c r="H27">
        <f>SUM(H3:H26)</f>
        <v>600412.58333333349</v>
      </c>
      <c r="I27">
        <f>H27/G2</f>
        <v>300206.29166666674</v>
      </c>
      <c r="K27" t="s">
        <v>14</v>
      </c>
      <c r="L27">
        <f>M27/L2</f>
        <v>32.66666666666773</v>
      </c>
      <c r="M27">
        <f>SUM(M3:M26)</f>
        <v>32.66666666666773</v>
      </c>
      <c r="X27">
        <f>SUM(X3:X26)</f>
        <v>365562.5</v>
      </c>
      <c r="AE27">
        <f>SUM(AE3:AE26)</f>
        <v>1039857.8333333334</v>
      </c>
    </row>
    <row r="29" spans="1:31" x14ac:dyDescent="0.25">
      <c r="G29" t="s">
        <v>4</v>
      </c>
      <c r="H29" t="s">
        <v>15</v>
      </c>
      <c r="I29" t="s">
        <v>5</v>
      </c>
      <c r="K29" t="s">
        <v>16</v>
      </c>
      <c r="L29" t="s">
        <v>6</v>
      </c>
      <c r="M29" t="s">
        <v>17</v>
      </c>
      <c r="R29" t="s">
        <v>7</v>
      </c>
      <c r="T29" t="s">
        <v>18</v>
      </c>
      <c r="U29" t="s">
        <v>19</v>
      </c>
    </row>
    <row r="30" spans="1:31" x14ac:dyDescent="0.25">
      <c r="G30">
        <f>H27</f>
        <v>600412.58333333349</v>
      </c>
      <c r="H30">
        <f>G2</f>
        <v>2</v>
      </c>
      <c r="I30">
        <f>M27</f>
        <v>32.66666666666773</v>
      </c>
      <c r="K30">
        <f>L2</f>
        <v>1</v>
      </c>
      <c r="L30">
        <f>X27</f>
        <v>365562.5</v>
      </c>
      <c r="M30">
        <f>(G2+1)*(L2+1)*(COUNT(D3:D21)-1)</f>
        <v>108</v>
      </c>
      <c r="R30">
        <f>G30/H30</f>
        <v>300206.29166666674</v>
      </c>
      <c r="T30">
        <f>I30/K30</f>
        <v>32.66666666666773</v>
      </c>
      <c r="U30">
        <f>L30/M30</f>
        <v>3384.837962962963</v>
      </c>
    </row>
  </sheetData>
  <autoFilter ref="O2:R26" xr:uid="{BD0E8575-B9AD-492D-8A90-F5228654364F}">
    <sortState xmlns:xlrd2="http://schemas.microsoft.com/office/spreadsheetml/2017/richdata2" ref="O3:R27">
      <sortCondition ref="Q2:Q26"/>
    </sortState>
  </autoFilter>
  <mergeCells count="3">
    <mergeCell ref="T1:X1"/>
    <mergeCell ref="K1:R1"/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2020-07-15T17:09:31Z</dcterms:created>
  <dcterms:modified xsi:type="dcterms:W3CDTF">2020-07-28T16:49:50Z</dcterms:modified>
</cp:coreProperties>
</file>