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DOCUMENTS\MACHINE LEARNING\Tugas\SOM\"/>
    </mc:Choice>
  </mc:AlternateContent>
  <bookViews>
    <workbookView xWindow="0" yWindow="0" windowWidth="20460" windowHeight="8490" activeTab="2"/>
  </bookViews>
  <sheets>
    <sheet name="contoh learning pada SOM" sheetId="1" r:id="rId1"/>
    <sheet name="soal-1" sheetId="2" r:id="rId2"/>
    <sheet name="soal-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5" i="4" l="1"/>
  <c r="P135" i="4"/>
  <c r="O135" i="4"/>
  <c r="N135" i="4"/>
  <c r="J28" i="1"/>
  <c r="Q136" i="4"/>
  <c r="P136" i="4"/>
  <c r="O136" i="4"/>
  <c r="N136" i="4"/>
  <c r="L136" i="4"/>
  <c r="K136" i="4"/>
  <c r="M136" i="4"/>
  <c r="J136" i="4"/>
  <c r="K135" i="4"/>
  <c r="L135" i="4"/>
  <c r="M135" i="4"/>
  <c r="J135" i="4"/>
  <c r="I136" i="4"/>
  <c r="H136" i="4"/>
  <c r="G136" i="4"/>
  <c r="F136" i="4"/>
  <c r="I135" i="4"/>
  <c r="H135" i="4"/>
  <c r="G135" i="4"/>
  <c r="F135" i="4"/>
  <c r="K129" i="4"/>
  <c r="J130" i="4"/>
  <c r="K130" i="4" s="1"/>
  <c r="J129" i="4"/>
  <c r="I130" i="4"/>
  <c r="H130" i="4"/>
  <c r="G130" i="4"/>
  <c r="F130" i="4"/>
  <c r="I129" i="4"/>
  <c r="H129" i="4"/>
  <c r="G129" i="4"/>
  <c r="F129" i="4"/>
  <c r="J125" i="4"/>
  <c r="J124" i="4"/>
  <c r="J108" i="4"/>
  <c r="I125" i="4"/>
  <c r="H125" i="4"/>
  <c r="G125" i="4"/>
  <c r="F125" i="4"/>
  <c r="I124" i="4"/>
  <c r="H124" i="4"/>
  <c r="G124" i="4"/>
  <c r="F124" i="4"/>
  <c r="N120" i="4"/>
  <c r="Q120" i="4"/>
  <c r="P120" i="4"/>
  <c r="O120" i="4"/>
  <c r="Q119" i="4"/>
  <c r="P119" i="4"/>
  <c r="O119" i="4"/>
  <c r="N119" i="4"/>
  <c r="K120" i="4"/>
  <c r="L120" i="4"/>
  <c r="M120" i="4"/>
  <c r="J120" i="4"/>
  <c r="K119" i="4"/>
  <c r="L119" i="4"/>
  <c r="M119" i="4"/>
  <c r="J119" i="4"/>
  <c r="I120" i="4"/>
  <c r="H120" i="4"/>
  <c r="G120" i="4"/>
  <c r="F120" i="4"/>
  <c r="I119" i="4"/>
  <c r="H119" i="4"/>
  <c r="G119" i="4"/>
  <c r="F119" i="4"/>
  <c r="K113" i="4"/>
  <c r="J114" i="4"/>
  <c r="J113" i="4"/>
  <c r="I114" i="4"/>
  <c r="H114" i="4"/>
  <c r="G114" i="4"/>
  <c r="F114" i="4"/>
  <c r="I113" i="4"/>
  <c r="H113" i="4"/>
  <c r="G113" i="4"/>
  <c r="F113" i="4"/>
  <c r="J109" i="4"/>
  <c r="G109" i="4"/>
  <c r="F109" i="4"/>
  <c r="I109" i="4"/>
  <c r="H109" i="4"/>
  <c r="I108" i="4"/>
  <c r="H108" i="4"/>
  <c r="G108" i="4"/>
  <c r="F108" i="4"/>
  <c r="Q104" i="4"/>
  <c r="P104" i="4"/>
  <c r="O104" i="4"/>
  <c r="N104" i="4"/>
  <c r="Q103" i="4"/>
  <c r="P103" i="4"/>
  <c r="O103" i="4"/>
  <c r="N103" i="4"/>
  <c r="J97" i="4"/>
  <c r="K97" i="4" s="1"/>
  <c r="N87" i="4"/>
  <c r="K104" i="4"/>
  <c r="L104" i="4"/>
  <c r="M104" i="4"/>
  <c r="J104" i="4"/>
  <c r="K103" i="4"/>
  <c r="L103" i="4"/>
  <c r="M103" i="4"/>
  <c r="J103" i="4"/>
  <c r="I104" i="4"/>
  <c r="H104" i="4"/>
  <c r="G104" i="4"/>
  <c r="F104" i="4"/>
  <c r="I103" i="4"/>
  <c r="H103" i="4"/>
  <c r="G103" i="4"/>
  <c r="F103" i="4"/>
  <c r="J98" i="4"/>
  <c r="J81" i="4"/>
  <c r="K81" i="4" s="1"/>
  <c r="I98" i="4"/>
  <c r="H98" i="4"/>
  <c r="G98" i="4"/>
  <c r="F98" i="4"/>
  <c r="J93" i="4"/>
  <c r="H93" i="4"/>
  <c r="G93" i="4"/>
  <c r="F93" i="4"/>
  <c r="I93" i="4"/>
  <c r="Q88" i="4"/>
  <c r="P88" i="4"/>
  <c r="O88" i="4"/>
  <c r="N88" i="4"/>
  <c r="K87" i="4"/>
  <c r="L87" i="4"/>
  <c r="M87" i="4"/>
  <c r="K88" i="4"/>
  <c r="L88" i="4"/>
  <c r="M88" i="4"/>
  <c r="K82" i="4"/>
  <c r="J88" i="4"/>
  <c r="J87" i="4"/>
  <c r="J71" i="4"/>
  <c r="I88" i="4"/>
  <c r="H88" i="4"/>
  <c r="G88" i="4"/>
  <c r="F88" i="4"/>
  <c r="I87" i="4"/>
  <c r="H87" i="4"/>
  <c r="G87" i="4"/>
  <c r="F87" i="4"/>
  <c r="J82" i="4"/>
  <c r="I82" i="4"/>
  <c r="H82" i="4"/>
  <c r="G82" i="4"/>
  <c r="F82" i="4"/>
  <c r="I81" i="4"/>
  <c r="H81" i="4"/>
  <c r="G81" i="4"/>
  <c r="F81" i="4"/>
  <c r="J77" i="4"/>
  <c r="J76" i="4"/>
  <c r="G77" i="4"/>
  <c r="F77" i="4"/>
  <c r="J28" i="4"/>
  <c r="J13" i="4"/>
  <c r="J12" i="4"/>
  <c r="N71" i="4"/>
  <c r="G76" i="4"/>
  <c r="F76" i="4"/>
  <c r="I77" i="4"/>
  <c r="H77" i="4"/>
  <c r="I76" i="4"/>
  <c r="H76" i="4"/>
  <c r="B76" i="4"/>
  <c r="B75" i="4"/>
  <c r="M81" i="2"/>
  <c r="L81" i="2"/>
  <c r="K81" i="2"/>
  <c r="M80" i="2"/>
  <c r="L80" i="2"/>
  <c r="K61" i="2"/>
  <c r="K80" i="2"/>
  <c r="I81" i="2"/>
  <c r="J81" i="2"/>
  <c r="H81" i="2"/>
  <c r="I80" i="2"/>
  <c r="J80" i="2"/>
  <c r="H80" i="2"/>
  <c r="E80" i="2"/>
  <c r="G81" i="2"/>
  <c r="F81" i="2"/>
  <c r="E81" i="2"/>
  <c r="G80" i="2"/>
  <c r="F80" i="2"/>
  <c r="H74" i="2"/>
  <c r="I73" i="2"/>
  <c r="I74" i="2"/>
  <c r="H73" i="2"/>
  <c r="G74" i="2"/>
  <c r="F74" i="2"/>
  <c r="E74" i="2"/>
  <c r="G73" i="2"/>
  <c r="F73" i="2"/>
  <c r="E73" i="2"/>
  <c r="H69" i="2"/>
  <c r="H68" i="2"/>
  <c r="G69" i="2"/>
  <c r="F69" i="2"/>
  <c r="E69" i="2"/>
  <c r="G68" i="2"/>
  <c r="F68" i="2"/>
  <c r="E68" i="2"/>
  <c r="L61" i="2"/>
  <c r="H61" i="2"/>
  <c r="M62" i="2"/>
  <c r="L62" i="2"/>
  <c r="K62" i="2"/>
  <c r="I62" i="2"/>
  <c r="J62" i="2"/>
  <c r="H62" i="2"/>
  <c r="H43" i="2"/>
  <c r="M43" i="2"/>
  <c r="K25" i="2"/>
  <c r="M61" i="2"/>
  <c r="I43" i="2"/>
  <c r="J43" i="2"/>
  <c r="I61" i="2"/>
  <c r="J61" i="2"/>
  <c r="H42" i="2"/>
  <c r="E31" i="2"/>
  <c r="H25" i="2"/>
  <c r="G61" i="2"/>
  <c r="F61" i="2"/>
  <c r="E61" i="2"/>
  <c r="H35" i="2"/>
  <c r="H12" i="2"/>
  <c r="I42" i="2"/>
  <c r="B50" i="2"/>
  <c r="B49" i="2"/>
  <c r="B12" i="4"/>
  <c r="B11" i="4"/>
  <c r="B12" i="2"/>
  <c r="B11" i="2"/>
  <c r="K114" i="4" l="1"/>
  <c r="K98" i="4"/>
  <c r="O87" i="4"/>
  <c r="G92" i="4" s="1"/>
  <c r="G97" i="4" s="1"/>
  <c r="F92" i="4"/>
  <c r="P87" i="4"/>
  <c r="H92" i="4" s="1"/>
  <c r="H97" i="4" s="1"/>
  <c r="Q87" i="4"/>
  <c r="I92" i="4" s="1"/>
  <c r="I97" i="4" s="1"/>
  <c r="H28" i="1"/>
  <c r="J23" i="4"/>
  <c r="O24" i="4"/>
  <c r="G29" i="4" s="1"/>
  <c r="J29" i="1"/>
  <c r="K24" i="4"/>
  <c r="L24" i="4"/>
  <c r="M24" i="4"/>
  <c r="J24" i="4"/>
  <c r="L23" i="4"/>
  <c r="K23" i="4"/>
  <c r="M23" i="4"/>
  <c r="K18" i="4"/>
  <c r="N24" i="4" s="1"/>
  <c r="F29" i="4" s="1"/>
  <c r="K17" i="4"/>
  <c r="N23" i="4" s="1"/>
  <c r="F28" i="4" s="1"/>
  <c r="I20" i="1"/>
  <c r="J18" i="4"/>
  <c r="H20" i="1"/>
  <c r="J17" i="4"/>
  <c r="H18" i="2"/>
  <c r="I18" i="2" s="1"/>
  <c r="H17" i="2"/>
  <c r="I17" i="2" s="1"/>
  <c r="K24" i="2" s="1"/>
  <c r="H13" i="1"/>
  <c r="F97" i="4" l="1"/>
  <c r="J92" i="4"/>
  <c r="P24" i="4"/>
  <c r="H29" i="4" s="1"/>
  <c r="H40" i="4" s="1"/>
  <c r="L40" i="4" s="1"/>
  <c r="Q24" i="4"/>
  <c r="I29" i="4" s="1"/>
  <c r="I34" i="4" s="1"/>
  <c r="O23" i="4"/>
  <c r="G28" i="4" s="1"/>
  <c r="Q23" i="4"/>
  <c r="I28" i="4" s="1"/>
  <c r="I39" i="4" s="1"/>
  <c r="M39" i="4" s="1"/>
  <c r="P23" i="4"/>
  <c r="H28" i="4" s="1"/>
  <c r="H33" i="4" s="1"/>
  <c r="G34" i="4"/>
  <c r="G40" i="4"/>
  <c r="K40" i="4" s="1"/>
  <c r="G39" i="4"/>
  <c r="K39" i="4" s="1"/>
  <c r="G33" i="4"/>
  <c r="J29" i="4"/>
  <c r="F33" i="4"/>
  <c r="F39" i="4"/>
  <c r="J39" i="4" s="1"/>
  <c r="F40" i="4"/>
  <c r="J40" i="4" s="1"/>
  <c r="F34" i="4"/>
  <c r="I40" i="4"/>
  <c r="M40" i="4" s="1"/>
  <c r="H34" i="4"/>
  <c r="I33" i="4"/>
  <c r="M25" i="2"/>
  <c r="G31" i="2" s="1"/>
  <c r="G36" i="2" s="1"/>
  <c r="G43" i="2" s="1"/>
  <c r="L25" i="2"/>
  <c r="F31" i="2" s="1"/>
  <c r="F36" i="2" s="1"/>
  <c r="F43" i="2" s="1"/>
  <c r="I25" i="2"/>
  <c r="J25" i="2"/>
  <c r="I24" i="2"/>
  <c r="J24" i="2"/>
  <c r="M24" i="2"/>
  <c r="G30" i="2" s="1"/>
  <c r="G35" i="2" s="1"/>
  <c r="G42" i="2" s="1"/>
  <c r="J42" i="2" s="1"/>
  <c r="H13" i="2"/>
  <c r="H14" i="1"/>
  <c r="H24" i="2"/>
  <c r="F35" i="1"/>
  <c r="J33" i="4" l="1"/>
  <c r="K33" i="4" s="1"/>
  <c r="Q39" i="4" s="1"/>
  <c r="I44" i="4" s="1"/>
  <c r="I49" i="4" s="1"/>
  <c r="H39" i="4"/>
  <c r="L39" i="4" s="1"/>
  <c r="N39" i="4"/>
  <c r="F44" i="4" s="1"/>
  <c r="F49" i="4" s="1"/>
  <c r="O39" i="4"/>
  <c r="G44" i="4" s="1"/>
  <c r="G55" i="4" s="1"/>
  <c r="J34" i="4"/>
  <c r="K34" i="4" s="1"/>
  <c r="I55" i="4"/>
  <c r="P39" i="4"/>
  <c r="H44" i="4" s="1"/>
  <c r="H55" i="4" s="1"/>
  <c r="M55" i="4"/>
  <c r="K28" i="1"/>
  <c r="G35" i="1" s="1"/>
  <c r="E36" i="2"/>
  <c r="H31" i="2"/>
  <c r="E30" i="2"/>
  <c r="E35" i="2" s="1"/>
  <c r="E42" i="2" s="1"/>
  <c r="L24" i="2"/>
  <c r="F30" i="2" s="1"/>
  <c r="F35" i="2" s="1"/>
  <c r="F42" i="2" s="1"/>
  <c r="B59" i="1"/>
  <c r="B58" i="1"/>
  <c r="B13" i="1"/>
  <c r="B12" i="1"/>
  <c r="H22" i="1"/>
  <c r="H21" i="1"/>
  <c r="H29" i="1"/>
  <c r="I29" i="1"/>
  <c r="H30" i="1"/>
  <c r="I30" i="1"/>
  <c r="I28" i="1"/>
  <c r="H15" i="1"/>
  <c r="H16" i="1"/>
  <c r="G49" i="4" l="1"/>
  <c r="F55" i="4"/>
  <c r="H49" i="4"/>
  <c r="N40" i="4"/>
  <c r="F45" i="4" s="1"/>
  <c r="Q40" i="4"/>
  <c r="I45" i="4" s="1"/>
  <c r="O40" i="4"/>
  <c r="G45" i="4" s="1"/>
  <c r="P40" i="4"/>
  <c r="H45" i="4" s="1"/>
  <c r="J44" i="4"/>
  <c r="K55" i="4"/>
  <c r="L55" i="4"/>
  <c r="J55" i="4"/>
  <c r="H36" i="2"/>
  <c r="I36" i="2" s="1"/>
  <c r="E43" i="2"/>
  <c r="I35" i="2"/>
  <c r="K42" i="2" s="1"/>
  <c r="E49" i="2" s="1"/>
  <c r="H30" i="2"/>
  <c r="I22" i="1"/>
  <c r="K30" i="1" s="1"/>
  <c r="G37" i="1" s="1"/>
  <c r="G44" i="1" s="1"/>
  <c r="G52" i="1" s="1"/>
  <c r="I21" i="1"/>
  <c r="F36" i="1" s="1"/>
  <c r="E54" i="2" l="1"/>
  <c r="H50" i="4"/>
  <c r="H56" i="4"/>
  <c r="G50" i="4"/>
  <c r="G56" i="4"/>
  <c r="F56" i="4"/>
  <c r="F50" i="4"/>
  <c r="J45" i="4"/>
  <c r="I50" i="4"/>
  <c r="I56" i="4"/>
  <c r="G50" i="2"/>
  <c r="G55" i="2" s="1"/>
  <c r="G62" i="2" s="1"/>
  <c r="L43" i="2"/>
  <c r="F50" i="2" s="1"/>
  <c r="F55" i="2" s="1"/>
  <c r="F62" i="2" s="1"/>
  <c r="K43" i="2"/>
  <c r="E50" i="2" s="1"/>
  <c r="M42" i="2"/>
  <c r="G49" i="2" s="1"/>
  <c r="G54" i="2" s="1"/>
  <c r="L42" i="2"/>
  <c r="F49" i="2" s="1"/>
  <c r="F54" i="2" s="1"/>
  <c r="J30" i="1"/>
  <c r="F37" i="1" s="1"/>
  <c r="F44" i="1" s="1"/>
  <c r="K29" i="1"/>
  <c r="G36" i="1" s="1"/>
  <c r="H36" i="1" s="1"/>
  <c r="H37" i="1"/>
  <c r="I52" i="1"/>
  <c r="G42" i="1"/>
  <c r="G50" i="1" s="1"/>
  <c r="F42" i="1"/>
  <c r="E55" i="2" l="1"/>
  <c r="H50" i="2"/>
  <c r="H54" i="2"/>
  <c r="I54" i="2" s="1"/>
  <c r="H49" i="2"/>
  <c r="J56" i="4"/>
  <c r="L56" i="4"/>
  <c r="J50" i="4"/>
  <c r="K50" i="4" s="1"/>
  <c r="J49" i="4"/>
  <c r="K49" i="4" s="1"/>
  <c r="K56" i="4"/>
  <c r="M56" i="4"/>
  <c r="G43" i="1"/>
  <c r="G51" i="1" s="1"/>
  <c r="H42" i="1"/>
  <c r="I42" i="1" s="1"/>
  <c r="H35" i="1"/>
  <c r="H44" i="1"/>
  <c r="I44" i="1" s="1"/>
  <c r="I51" i="1"/>
  <c r="I50" i="1"/>
  <c r="F43" i="1"/>
  <c r="H43" i="1" s="1"/>
  <c r="I43" i="1" s="1"/>
  <c r="F52" i="1"/>
  <c r="F50" i="1"/>
  <c r="H55" i="2" l="1"/>
  <c r="I55" i="2" s="1"/>
  <c r="E62" i="2"/>
  <c r="N55" i="4"/>
  <c r="F60" i="4" s="1"/>
  <c r="Q55" i="4"/>
  <c r="I60" i="4" s="1"/>
  <c r="P55" i="4"/>
  <c r="H60" i="4" s="1"/>
  <c r="O55" i="4"/>
  <c r="G60" i="4" s="1"/>
  <c r="N56" i="4"/>
  <c r="F61" i="4" s="1"/>
  <c r="Q56" i="4"/>
  <c r="I61" i="4" s="1"/>
  <c r="P56" i="4"/>
  <c r="H61" i="4" s="1"/>
  <c r="O56" i="4"/>
  <c r="G61" i="4" s="1"/>
  <c r="H52" i="1"/>
  <c r="J52" i="1" s="1"/>
  <c r="F61" i="1" s="1"/>
  <c r="H50" i="1"/>
  <c r="J50" i="1" s="1"/>
  <c r="F59" i="1" s="1"/>
  <c r="K52" i="1"/>
  <c r="G61" i="1" s="1"/>
  <c r="F51" i="1"/>
  <c r="K50" i="1"/>
  <c r="G59" i="1" s="1"/>
  <c r="G66" i="4" l="1"/>
  <c r="G72" i="4"/>
  <c r="K72" i="4" s="1"/>
  <c r="I72" i="4"/>
  <c r="M72" i="4" s="1"/>
  <c r="I66" i="4"/>
  <c r="I65" i="4"/>
  <c r="I71" i="4"/>
  <c r="M71" i="4" s="1"/>
  <c r="H72" i="4"/>
  <c r="L72" i="4" s="1"/>
  <c r="H66" i="4"/>
  <c r="F66" i="4"/>
  <c r="J61" i="4"/>
  <c r="F72" i="4"/>
  <c r="J72" i="4" s="1"/>
  <c r="G65" i="4"/>
  <c r="G71" i="4"/>
  <c r="K71" i="4" s="1"/>
  <c r="H65" i="4"/>
  <c r="H71" i="4"/>
  <c r="L71" i="4" s="1"/>
  <c r="F71" i="4"/>
  <c r="F65" i="4"/>
  <c r="J60" i="4"/>
  <c r="H61" i="1"/>
  <c r="H59" i="1"/>
  <c r="H51" i="1"/>
  <c r="J51" i="1" s="1"/>
  <c r="F60" i="1" s="1"/>
  <c r="K51" i="1"/>
  <c r="G60" i="1" s="1"/>
  <c r="J65" i="4" l="1"/>
  <c r="K65" i="4" s="1"/>
  <c r="J66" i="4"/>
  <c r="K66" i="4" s="1"/>
  <c r="H60" i="1"/>
  <c r="Q72" i="4" l="1"/>
  <c r="P72" i="4"/>
  <c r="O72" i="4"/>
  <c r="N72" i="4"/>
  <c r="O71" i="4"/>
  <c r="Q71" i="4"/>
  <c r="P71" i="4"/>
</calcChain>
</file>

<file path=xl/sharedStrings.xml><?xml version="1.0" encoding="utf-8"?>
<sst xmlns="http://schemas.openxmlformats.org/spreadsheetml/2006/main" count="540" uniqueCount="73">
  <si>
    <t>x1</t>
  </si>
  <si>
    <t>x2</t>
  </si>
  <si>
    <t>Obj1</t>
  </si>
  <si>
    <t>Obj2</t>
  </si>
  <si>
    <t>n1</t>
  </si>
  <si>
    <t>n2</t>
  </si>
  <si>
    <t>n3</t>
  </si>
  <si>
    <t>w1</t>
  </si>
  <si>
    <t>w2</t>
  </si>
  <si>
    <t>Data 1</t>
  </si>
  <si>
    <t>Find the BMU</t>
  </si>
  <si>
    <t>BMU</t>
  </si>
  <si>
    <t>Data 2</t>
  </si>
  <si>
    <t>Iteration 0 (t=0)</t>
  </si>
  <si>
    <t>Adjust the weight of the BMU's neighborhood</t>
  </si>
  <si>
    <t>i=1</t>
  </si>
  <si>
    <t>i=2</t>
  </si>
  <si>
    <t>Iteration 1 (t=1)</t>
  </si>
  <si>
    <t>Topological neighborhood of the BMU</t>
  </si>
  <si>
    <t>perubahan weight paling besar</t>
  </si>
  <si>
    <t>dst ….</t>
  </si>
  <si>
    <t>Step-1: initialize weight</t>
  </si>
  <si>
    <t>Step-2a</t>
  </si>
  <si>
    <t>Step-2b</t>
  </si>
  <si>
    <t>Step-2c</t>
  </si>
  <si>
    <t>Diberikan 4 objek data dan weights awal</t>
  </si>
  <si>
    <t>Neuron</t>
  </si>
  <si>
    <t>Objek</t>
  </si>
  <si>
    <r>
      <t>w</t>
    </r>
    <r>
      <rPr>
        <vertAlign val="subscript"/>
        <sz val="11"/>
        <color rgb="FF000000"/>
        <rFont val="Arial"/>
        <family val="2"/>
      </rPr>
      <t>1</t>
    </r>
  </si>
  <si>
    <r>
      <t>w</t>
    </r>
    <r>
      <rPr>
        <vertAlign val="subscript"/>
        <sz val="11"/>
        <color rgb="FF000000"/>
        <rFont val="Arial"/>
        <family val="2"/>
      </rPr>
      <t>2</t>
    </r>
  </si>
  <si>
    <r>
      <t>w</t>
    </r>
    <r>
      <rPr>
        <vertAlign val="subscript"/>
        <sz val="11"/>
        <color rgb="FF000000"/>
        <rFont val="Arial"/>
        <family val="2"/>
      </rPr>
      <t>3</t>
    </r>
  </si>
  <si>
    <r>
      <t>w</t>
    </r>
    <r>
      <rPr>
        <vertAlign val="subscript"/>
        <sz val="11"/>
        <color rgb="FF000000"/>
        <rFont val="Arial"/>
        <family val="2"/>
      </rPr>
      <t>4</t>
    </r>
  </si>
  <si>
    <r>
      <t>x</t>
    </r>
    <r>
      <rPr>
        <vertAlign val="subscript"/>
        <sz val="11"/>
        <color rgb="FF000000"/>
        <rFont val="Arial"/>
        <family val="2"/>
      </rPr>
      <t>1</t>
    </r>
  </si>
  <si>
    <r>
      <t>x</t>
    </r>
    <r>
      <rPr>
        <vertAlign val="subscript"/>
        <sz val="11"/>
        <color rgb="FF000000"/>
        <rFont val="Arial"/>
        <family val="2"/>
      </rPr>
      <t>2</t>
    </r>
  </si>
  <si>
    <r>
      <t>x</t>
    </r>
    <r>
      <rPr>
        <vertAlign val="subscript"/>
        <sz val="11"/>
        <color rgb="FF000000"/>
        <rFont val="Arial"/>
        <family val="2"/>
      </rPr>
      <t>3</t>
    </r>
  </si>
  <si>
    <r>
      <t>x</t>
    </r>
    <r>
      <rPr>
        <vertAlign val="subscript"/>
        <sz val="11"/>
        <color rgb="FF000000"/>
        <rFont val="Arial"/>
        <family val="2"/>
      </rPr>
      <t>4</t>
    </r>
  </si>
  <si>
    <r>
      <t>n</t>
    </r>
    <r>
      <rPr>
        <vertAlign val="subscript"/>
        <sz val="11"/>
        <color rgb="FF000000"/>
        <rFont val="Arial"/>
        <family val="2"/>
      </rPr>
      <t>1</t>
    </r>
  </si>
  <si>
    <r>
      <t>o</t>
    </r>
    <r>
      <rPr>
        <vertAlign val="subscript"/>
        <sz val="11"/>
        <color rgb="FF000000"/>
        <rFont val="Arial"/>
        <family val="2"/>
      </rPr>
      <t>1</t>
    </r>
  </si>
  <si>
    <r>
      <t>n</t>
    </r>
    <r>
      <rPr>
        <vertAlign val="subscript"/>
        <sz val="11"/>
        <color rgb="FF000000"/>
        <rFont val="Arial"/>
        <family val="2"/>
      </rPr>
      <t>2</t>
    </r>
  </si>
  <si>
    <r>
      <t>o</t>
    </r>
    <r>
      <rPr>
        <vertAlign val="subscript"/>
        <sz val="11"/>
        <color rgb="FF000000"/>
        <rFont val="Arial"/>
        <family val="2"/>
      </rPr>
      <t>2</t>
    </r>
  </si>
  <si>
    <r>
      <t>o</t>
    </r>
    <r>
      <rPr>
        <vertAlign val="subscript"/>
        <sz val="11"/>
        <color rgb="FF000000"/>
        <rFont val="Arial"/>
        <family val="2"/>
      </rPr>
      <t>3</t>
    </r>
  </si>
  <si>
    <r>
      <t>o</t>
    </r>
    <r>
      <rPr>
        <vertAlign val="subscript"/>
        <sz val="11"/>
        <color rgb="FF000000"/>
        <rFont val="Arial"/>
        <family val="2"/>
      </rPr>
      <t>4</t>
    </r>
  </si>
  <si>
    <t>Lakukan penelusuran menggunakan algoritma SOM untuk dua iterasi</t>
  </si>
  <si>
    <r>
      <t xml:space="preserve">Diberikan 2 objek data dan </t>
    </r>
    <r>
      <rPr>
        <b/>
        <i/>
        <sz val="11"/>
        <color rgb="FF000000"/>
        <rFont val="Arial"/>
        <family val="2"/>
      </rPr>
      <t>weights</t>
    </r>
    <r>
      <rPr>
        <b/>
        <sz val="11"/>
        <color rgb="FF000000"/>
        <rFont val="Arial"/>
        <family val="2"/>
      </rPr>
      <t xml:space="preserve"> awal</t>
    </r>
  </si>
  <si>
    <t>iterasi 0 (t=0)</t>
  </si>
  <si>
    <r>
      <t>d</t>
    </r>
    <r>
      <rPr>
        <sz val="10"/>
        <color theme="1"/>
        <rFont val="Calibri"/>
        <family val="2"/>
        <scheme val="minor"/>
      </rPr>
      <t>j</t>
    </r>
  </si>
  <si>
    <t>step 2-A</t>
  </si>
  <si>
    <t>step 2-b</t>
  </si>
  <si>
    <r>
      <rPr>
        <sz val="12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>j,i</t>
    </r>
  </si>
  <si>
    <t>Tj,I</t>
  </si>
  <si>
    <t>step 2-c</t>
  </si>
  <si>
    <t>Xi-Wi</t>
  </si>
  <si>
    <t>Δwi</t>
  </si>
  <si>
    <t>i=3</t>
  </si>
  <si>
    <t>step 2-a</t>
  </si>
  <si>
    <t>dj</t>
  </si>
  <si>
    <r>
      <t>S</t>
    </r>
    <r>
      <rPr>
        <i/>
        <sz val="8"/>
        <color rgb="FF000000"/>
        <rFont val="Arial"/>
        <family val="2"/>
      </rPr>
      <t>j,i</t>
    </r>
  </si>
  <si>
    <r>
      <rPr>
        <i/>
        <sz val="11"/>
        <color rgb="FF000000"/>
        <rFont val="Arial"/>
        <family val="2"/>
      </rPr>
      <t>T</t>
    </r>
    <r>
      <rPr>
        <i/>
        <sz val="8"/>
        <color rgb="FF000000"/>
        <rFont val="Arial"/>
        <family val="2"/>
      </rPr>
      <t>j,I</t>
    </r>
  </si>
  <si>
    <t>Step 2-c</t>
  </si>
  <si>
    <t>Iterasi 0 (t=0)</t>
  </si>
  <si>
    <t>I=1</t>
  </si>
  <si>
    <t>I=2</t>
  </si>
  <si>
    <t>I=3</t>
  </si>
  <si>
    <t>I=4</t>
  </si>
  <si>
    <t>Data 3</t>
  </si>
  <si>
    <t>Data 4</t>
  </si>
  <si>
    <t>iterasi 0 (t=1)</t>
  </si>
  <si>
    <r>
      <t>BMU =</t>
    </r>
    <r>
      <rPr>
        <sz val="11"/>
        <color rgb="FFFF0000"/>
        <rFont val="Calibri"/>
        <family val="2"/>
        <scheme val="minor"/>
      </rPr>
      <t xml:space="preserve"> n2</t>
    </r>
  </si>
  <si>
    <r>
      <t xml:space="preserve">BMU = </t>
    </r>
    <r>
      <rPr>
        <sz val="11"/>
        <color rgb="FFFF0000"/>
        <rFont val="Calibri"/>
        <family val="2"/>
        <scheme val="minor"/>
      </rPr>
      <t>n1</t>
    </r>
  </si>
  <si>
    <r>
      <t xml:space="preserve">bmu = </t>
    </r>
    <r>
      <rPr>
        <sz val="11"/>
        <color rgb="FFFF0000"/>
        <rFont val="Calibri"/>
        <family val="2"/>
        <scheme val="minor"/>
      </rPr>
      <t>n2</t>
    </r>
  </si>
  <si>
    <r>
      <t xml:space="preserve">BMU = </t>
    </r>
    <r>
      <rPr>
        <sz val="11"/>
        <color rgb="FFFF0000"/>
        <rFont val="Calibri"/>
        <family val="2"/>
        <scheme val="minor"/>
      </rPr>
      <t xml:space="preserve"> n1</t>
    </r>
  </si>
  <si>
    <t>Iterasi 1 (t=1)</t>
  </si>
  <si>
    <r>
      <t xml:space="preserve">BMU = </t>
    </r>
    <r>
      <rPr>
        <sz val="11"/>
        <color rgb="FFFF0000"/>
        <rFont val="Calibri"/>
        <family val="2"/>
        <scheme val="minor"/>
      </rPr>
      <t>n2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</si>
</sst>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i/>
      <vertAlign val="subscript"/>
      <sz val="11"/>
      <color rgb="FF000000"/>
      <name val="Arial"/>
      <family val="2"/>
    </font>
    <font>
      <i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vertAlign val="sub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rgb="FF000000"/>
      <name val="Arial"/>
      <family val="2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4" fillId="3" borderId="0" xfId="0" applyFont="1" applyFill="1"/>
    <xf numFmtId="164" fontId="0" fillId="0" borderId="1" xfId="0" applyNumberFormat="1" applyBorder="1"/>
    <xf numFmtId="0" fontId="4" fillId="0" borderId="0" xfId="0" applyFont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0" xfId="0" applyFont="1" applyFill="1"/>
    <xf numFmtId="0" fontId="0" fillId="5" borderId="0" xfId="0" applyFill="1"/>
    <xf numFmtId="0" fontId="0" fillId="5" borderId="1" xfId="0" applyFill="1" applyBorder="1"/>
    <xf numFmtId="0" fontId="4" fillId="6" borderId="0" xfId="0" applyFont="1" applyFill="1"/>
    <xf numFmtId="0" fontId="0" fillId="6" borderId="0" xfId="0" applyFill="1"/>
    <xf numFmtId="0" fontId="0" fillId="6" borderId="1" xfId="0" applyFill="1" applyBorder="1"/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2" fontId="0" fillId="0" borderId="1" xfId="0" applyNumberFormat="1" applyBorder="1"/>
    <xf numFmtId="164" fontId="0" fillId="4" borderId="1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 vertical="center" wrapText="1" readingOrder="1"/>
    </xf>
    <xf numFmtId="0" fontId="9" fillId="8" borderId="4" xfId="0" applyFont="1" applyFill="1" applyBorder="1" applyAlignment="1">
      <alignment horizontal="center" vertical="center" wrapText="1" readingOrder="1"/>
    </xf>
    <xf numFmtId="0" fontId="0" fillId="0" borderId="0" xfId="0" applyFont="1"/>
    <xf numFmtId="0" fontId="11" fillId="8" borderId="4" xfId="0" applyFont="1" applyFill="1" applyBorder="1" applyAlignment="1">
      <alignment horizontal="center"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 readingOrder="1"/>
    </xf>
    <xf numFmtId="164" fontId="0" fillId="5" borderId="1" xfId="0" applyNumberFormat="1" applyFill="1" applyBorder="1"/>
    <xf numFmtId="0" fontId="13" fillId="0" borderId="0" xfId="0" applyFont="1"/>
    <xf numFmtId="0" fontId="14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9" fillId="8" borderId="5" xfId="0" applyFont="1" applyFill="1" applyBorder="1" applyAlignment="1">
      <alignment horizontal="center" vertical="center" wrapText="1" readingOrder="1"/>
    </xf>
    <xf numFmtId="0" fontId="12" fillId="0" borderId="5" xfId="0" applyFont="1" applyBorder="1" applyAlignment="1">
      <alignment horizontal="center" vertical="center" wrapText="1" readingOrder="1"/>
    </xf>
    <xf numFmtId="0" fontId="1" fillId="0" borderId="1" xfId="0" applyFont="1" applyBorder="1"/>
    <xf numFmtId="0" fontId="9" fillId="9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center" vertical="center" wrapText="1" readingOrder="1"/>
    </xf>
    <xf numFmtId="0" fontId="0" fillId="0" borderId="6" xfId="0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18" fillId="0" borderId="1" xfId="0" applyFont="1" applyFill="1" applyBorder="1" applyAlignment="1">
      <alignment horizontal="center" vertical="center" wrapText="1" readingOrder="1"/>
    </xf>
    <xf numFmtId="0" fontId="9" fillId="0" borderId="0" xfId="0" applyFont="1" applyBorder="1" applyAlignment="1">
      <alignment horizontal="center" vertical="center" wrapText="1" readingOrder="1"/>
    </xf>
    <xf numFmtId="0" fontId="12" fillId="0" borderId="0" xfId="0" applyFont="1" applyBorder="1" applyAlignment="1">
      <alignment horizontal="center" vertical="center" wrapText="1" readingOrder="1"/>
    </xf>
    <xf numFmtId="0" fontId="12" fillId="0" borderId="0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8" borderId="8" xfId="0" applyFont="1" applyFill="1" applyBorder="1" applyAlignment="1">
      <alignment horizontal="center" vertical="center" wrapText="1" readingOrder="1"/>
    </xf>
    <xf numFmtId="0" fontId="8" fillId="8" borderId="9" xfId="0" applyFont="1" applyFill="1" applyBorder="1" applyAlignment="1">
      <alignment horizontal="center" vertical="center" wrapText="1" readingOrder="1"/>
    </xf>
    <xf numFmtId="0" fontId="9" fillId="8" borderId="8" xfId="0" applyFont="1" applyFill="1" applyBorder="1" applyAlignment="1">
      <alignment horizontal="center" vertical="center" wrapText="1" readingOrder="1"/>
    </xf>
    <xf numFmtId="0" fontId="9" fillId="8" borderId="9" xfId="0" applyFont="1" applyFill="1" applyBorder="1" applyAlignment="1">
      <alignment horizontal="center" vertical="center" wrapText="1" readingOrder="1"/>
    </xf>
    <xf numFmtId="0" fontId="9" fillId="8" borderId="10" xfId="0" applyFont="1" applyFill="1" applyBorder="1" applyAlignment="1">
      <alignment horizontal="center" vertical="center" wrapText="1" readingOrder="1"/>
    </xf>
    <xf numFmtId="0" fontId="9" fillId="8" borderId="11" xfId="0" applyFont="1" applyFill="1" applyBorder="1" applyAlignment="1">
      <alignment horizontal="center" vertical="center" wrapText="1" readingOrder="1"/>
    </xf>
    <xf numFmtId="0" fontId="8" fillId="8" borderId="2" xfId="0" applyFont="1" applyFill="1" applyBorder="1" applyAlignment="1">
      <alignment horizontal="center" vertical="center" wrapText="1" readingOrder="1"/>
    </xf>
    <xf numFmtId="0" fontId="8" fillId="8" borderId="3" xfId="0" applyFont="1" applyFill="1" applyBorder="1" applyAlignment="1">
      <alignment horizontal="center" vertical="center" wrapText="1" readingOrder="1"/>
    </xf>
    <xf numFmtId="0" fontId="9" fillId="8" borderId="2" xfId="0" applyFont="1" applyFill="1" applyBorder="1" applyAlignment="1">
      <alignment horizontal="center" vertical="center" wrapText="1" readingOrder="1"/>
    </xf>
    <xf numFmtId="0" fontId="9" fillId="8" borderId="3" xfId="0" applyFont="1" applyFill="1" applyBorder="1" applyAlignment="1">
      <alignment horizontal="center" vertical="center" wrapText="1" readingOrder="1"/>
    </xf>
    <xf numFmtId="0" fontId="9" fillId="8" borderId="12" xfId="0" applyFont="1" applyFill="1" applyBorder="1" applyAlignment="1">
      <alignment horizontal="center" vertical="center" wrapText="1" readingOrder="1"/>
    </xf>
    <xf numFmtId="0" fontId="9" fillId="8" borderId="1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</xdr:colOff>
      <xdr:row>1</xdr:row>
      <xdr:rowOff>7620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78002F-AA38-4DF2-A2D6-FC00E2CBA3CE}"/>
                </a:ext>
              </a:extLst>
            </xdr:cNvPr>
            <xdr:cNvSpPr txBox="1"/>
          </xdr:nvSpPr>
          <xdr:spPr>
            <a:xfrm>
              <a:off x="6697980" y="19050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78002F-AA38-4DF2-A2D6-FC00E2CBA3CE}"/>
                </a:ext>
              </a:extLst>
            </xdr:cNvPr>
            <xdr:cNvSpPr txBox="1"/>
          </xdr:nvSpPr>
          <xdr:spPr>
            <a:xfrm>
              <a:off x="6697980" y="19050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30480</xdr:colOff>
      <xdr:row>2</xdr:row>
      <xdr:rowOff>7620</xdr:rowOff>
    </xdr:from>
    <xdr:ext cx="243682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0AEC0E-CB3E-4038-908C-667EB50DDD4A}"/>
                </a:ext>
              </a:extLst>
            </xdr:cNvPr>
            <xdr:cNvSpPr txBox="1"/>
          </xdr:nvSpPr>
          <xdr:spPr>
            <a:xfrm>
              <a:off x="6821805" y="36957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10AEC0E-CB3E-4038-908C-667EB50DDD4A}"/>
                </a:ext>
              </a:extLst>
            </xdr:cNvPr>
            <xdr:cNvSpPr txBox="1"/>
          </xdr:nvSpPr>
          <xdr:spPr>
            <a:xfrm>
              <a:off x="6821805" y="36957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𝜏_𝜂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60960</xdr:colOff>
      <xdr:row>3</xdr:row>
      <xdr:rowOff>15240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1CA2FB-F67A-45AA-B77D-6C2898F5F839}"/>
                </a:ext>
              </a:extLst>
            </xdr:cNvPr>
            <xdr:cNvSpPr txBox="1"/>
          </xdr:nvSpPr>
          <xdr:spPr>
            <a:xfrm>
              <a:off x="6743700" y="5638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71CA2FB-F67A-45AA-B77D-6C2898F5F839}"/>
                </a:ext>
              </a:extLst>
            </xdr:cNvPr>
            <xdr:cNvSpPr txBox="1"/>
          </xdr:nvSpPr>
          <xdr:spPr>
            <a:xfrm>
              <a:off x="6743700" y="5638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53340</xdr:colOff>
      <xdr:row>4</xdr:row>
      <xdr:rowOff>7620</xdr:rowOff>
    </xdr:from>
    <xdr:ext cx="2436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2373309-7450-4C2D-A70A-F7D10F60101C}"/>
                </a:ext>
              </a:extLst>
            </xdr:cNvPr>
            <xdr:cNvSpPr txBox="1"/>
          </xdr:nvSpPr>
          <xdr:spPr>
            <a:xfrm>
              <a:off x="6736080" y="73914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2373309-7450-4C2D-A70A-F7D10F60101C}"/>
                </a:ext>
              </a:extLst>
            </xdr:cNvPr>
            <xdr:cNvSpPr txBox="1"/>
          </xdr:nvSpPr>
          <xdr:spPr>
            <a:xfrm>
              <a:off x="6736080" y="73914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𝜏_𝜎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</xdr:row>
      <xdr:rowOff>175260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87D5FA-E37B-4F46-BE60-0BC6B350D87D}"/>
                </a:ext>
              </a:extLst>
            </xdr:cNvPr>
            <xdr:cNvSpPr txBox="1"/>
          </xdr:nvSpPr>
          <xdr:spPr>
            <a:xfrm>
              <a:off x="83820" y="20040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387D5FA-E37B-4F46-BE60-0BC6B350D87D}"/>
                </a:ext>
              </a:extLst>
            </xdr:cNvPr>
            <xdr:cNvSpPr txBox="1"/>
          </xdr:nvSpPr>
          <xdr:spPr>
            <a:xfrm>
              <a:off x="83820" y="20040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12</xdr:row>
      <xdr:rowOff>7620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74875A-B141-4BFB-8519-BF42ED0435DD}"/>
                </a:ext>
              </a:extLst>
            </xdr:cNvPr>
            <xdr:cNvSpPr txBox="1"/>
          </xdr:nvSpPr>
          <xdr:spPr>
            <a:xfrm>
              <a:off x="114300" y="22021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74875A-B141-4BFB-8519-BF42ED0435DD}"/>
                </a:ext>
              </a:extLst>
            </xdr:cNvPr>
            <xdr:cNvSpPr txBox="1"/>
          </xdr:nvSpPr>
          <xdr:spPr>
            <a:xfrm>
              <a:off x="114300" y="22021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11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485394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485394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60960</xdr:colOff>
      <xdr:row>18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4838700" y="36652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4838700" y="36652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83820</xdr:colOff>
      <xdr:row>17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5250180" y="36499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5250180" y="36499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25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2555108-4D28-43AC-ACE1-7C3416B52DBB}"/>
                </a:ext>
              </a:extLst>
            </xdr:cNvPr>
            <xdr:cNvSpPr txBox="1"/>
          </xdr:nvSpPr>
          <xdr:spPr>
            <a:xfrm>
              <a:off x="499110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d-ID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 - </a:t>
              </a:r>
              <a:endParaRPr lang="id-ID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2555108-4D28-43AC-ACE1-7C3416B52DBB}"/>
                </a:ext>
              </a:extLst>
            </xdr:cNvPr>
            <xdr:cNvSpPr txBox="1"/>
          </xdr:nvSpPr>
          <xdr:spPr>
            <a:xfrm>
              <a:off x="499110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/>
                <a:t> -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436245</xdr:colOff>
      <xdr:row>25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5A205CEE-500D-4215-AE6B-B0998C3C952C}"/>
                </a:ext>
              </a:extLst>
            </xdr:cNvPr>
            <xdr:cNvSpPr txBox="1"/>
          </xdr:nvSpPr>
          <xdr:spPr>
            <a:xfrm>
              <a:off x="5526405" y="551688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5A205CEE-500D-4215-AE6B-B0998C3C952C}"/>
                </a:ext>
              </a:extLst>
            </xdr:cNvPr>
            <xdr:cNvSpPr txBox="1"/>
          </xdr:nvSpPr>
          <xdr:spPr>
            <a:xfrm>
              <a:off x="5526405" y="551688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342900</xdr:colOff>
      <xdr:row>25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58F69EC-E264-4835-9A49-06A6B7825E29}"/>
                </a:ext>
              </a:extLst>
            </xdr:cNvPr>
            <xdr:cNvSpPr txBox="1"/>
          </xdr:nvSpPr>
          <xdr:spPr>
            <a:xfrm>
              <a:off x="6286500" y="568642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E58F69EC-E264-4835-9A49-06A6B7825E29}"/>
                </a:ext>
              </a:extLst>
            </xdr:cNvPr>
            <xdr:cNvSpPr txBox="1"/>
          </xdr:nvSpPr>
          <xdr:spPr>
            <a:xfrm>
              <a:off x="6286500" y="568642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33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B19E2A1-8E22-4BA9-A570-74DD5683B1A3}"/>
                </a:ext>
              </a:extLst>
            </xdr:cNvPr>
            <xdr:cNvSpPr txBox="1"/>
          </xdr:nvSpPr>
          <xdr:spPr>
            <a:xfrm>
              <a:off x="485394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BB19E2A1-8E22-4BA9-A570-74DD5683B1A3}"/>
                </a:ext>
              </a:extLst>
            </xdr:cNvPr>
            <xdr:cNvSpPr txBox="1"/>
          </xdr:nvSpPr>
          <xdr:spPr>
            <a:xfrm>
              <a:off x="485394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60960</xdr:colOff>
      <xdr:row>40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1A86CC5-452D-470F-B3D6-16894302EB37}"/>
                </a:ext>
              </a:extLst>
            </xdr:cNvPr>
            <xdr:cNvSpPr txBox="1"/>
          </xdr:nvSpPr>
          <xdr:spPr>
            <a:xfrm>
              <a:off x="4838700" y="36652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1A86CC5-452D-470F-B3D6-16894302EB37}"/>
                </a:ext>
              </a:extLst>
            </xdr:cNvPr>
            <xdr:cNvSpPr txBox="1"/>
          </xdr:nvSpPr>
          <xdr:spPr>
            <a:xfrm>
              <a:off x="4838700" y="36652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83820</xdr:colOff>
      <xdr:row>39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CEA21D9-E4D1-4392-96A3-3C1F923D94D2}"/>
                </a:ext>
              </a:extLst>
            </xdr:cNvPr>
            <xdr:cNvSpPr txBox="1"/>
          </xdr:nvSpPr>
          <xdr:spPr>
            <a:xfrm>
              <a:off x="5250180" y="36499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2CEA21D9-E4D1-4392-96A3-3C1F923D94D2}"/>
                </a:ext>
              </a:extLst>
            </xdr:cNvPr>
            <xdr:cNvSpPr txBox="1"/>
          </xdr:nvSpPr>
          <xdr:spPr>
            <a:xfrm>
              <a:off x="5250180" y="36499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213360</xdr:colOff>
      <xdr:row>47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F5DDE4-8094-46CD-B7CB-06E4A46BF1D7}"/>
                </a:ext>
              </a:extLst>
            </xdr:cNvPr>
            <xdr:cNvSpPr txBox="1"/>
          </xdr:nvSpPr>
          <xdr:spPr>
            <a:xfrm>
              <a:off x="499110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d-ID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 - </a:t>
              </a:r>
              <a:endParaRPr lang="id-ID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64F5DDE4-8094-46CD-B7CB-06E4A46BF1D7}"/>
                </a:ext>
              </a:extLst>
            </xdr:cNvPr>
            <xdr:cNvSpPr txBox="1"/>
          </xdr:nvSpPr>
          <xdr:spPr>
            <a:xfrm>
              <a:off x="499110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/>
                <a:t> - 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30480</xdr:colOff>
      <xdr:row>46</xdr:row>
      <xdr:rowOff>548640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A857BBF-EADB-4DD4-A46E-F5E0419AFC42}"/>
                </a:ext>
              </a:extLst>
            </xdr:cNvPr>
            <xdr:cNvSpPr txBox="1"/>
          </xdr:nvSpPr>
          <xdr:spPr>
            <a:xfrm>
              <a:off x="5196840" y="53035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9A857BBF-EADB-4DD4-A46E-F5E0419AFC42}"/>
                </a:ext>
              </a:extLst>
            </xdr:cNvPr>
            <xdr:cNvSpPr txBox="1"/>
          </xdr:nvSpPr>
          <xdr:spPr>
            <a:xfrm>
              <a:off x="5196840" y="53035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342900</xdr:colOff>
      <xdr:row>47</xdr:row>
      <xdr:rowOff>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7872EBC-7617-4A9D-9255-0DE65F6C631A}"/>
                </a:ext>
              </a:extLst>
            </xdr:cNvPr>
            <xdr:cNvSpPr txBox="1"/>
          </xdr:nvSpPr>
          <xdr:spPr>
            <a:xfrm>
              <a:off x="597408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7872EBC-7617-4A9D-9255-0DE65F6C631A}"/>
                </a:ext>
              </a:extLst>
            </xdr:cNvPr>
            <xdr:cNvSpPr txBox="1"/>
          </xdr:nvSpPr>
          <xdr:spPr>
            <a:xfrm>
              <a:off x="5974080" y="53111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56</xdr:row>
      <xdr:rowOff>175260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36BBA9-2822-468C-A4EB-1F1BBA4851F2}"/>
                </a:ext>
              </a:extLst>
            </xdr:cNvPr>
            <xdr:cNvSpPr txBox="1"/>
          </xdr:nvSpPr>
          <xdr:spPr>
            <a:xfrm>
              <a:off x="83820" y="20040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6A36BBA9-2822-468C-A4EB-1F1BBA4851F2}"/>
                </a:ext>
              </a:extLst>
            </xdr:cNvPr>
            <xdr:cNvSpPr txBox="1"/>
          </xdr:nvSpPr>
          <xdr:spPr>
            <a:xfrm>
              <a:off x="83820" y="200406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114300</xdr:colOff>
      <xdr:row>58</xdr:row>
      <xdr:rowOff>7620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F12AE7F-886B-44ED-8A28-FF2D5A22AA60}"/>
                </a:ext>
              </a:extLst>
            </xdr:cNvPr>
            <xdr:cNvSpPr txBox="1"/>
          </xdr:nvSpPr>
          <xdr:spPr>
            <a:xfrm>
              <a:off x="114300" y="22021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3F12AE7F-886B-44ED-8A28-FF2D5A22AA60}"/>
                </a:ext>
              </a:extLst>
            </xdr:cNvPr>
            <xdr:cNvSpPr txBox="1"/>
          </xdr:nvSpPr>
          <xdr:spPr>
            <a:xfrm>
              <a:off x="114300" y="22021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57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D15B2E6-36C1-4AEC-A65B-529D500D1635}"/>
                </a:ext>
              </a:extLst>
            </xdr:cNvPr>
            <xdr:cNvSpPr txBox="1"/>
          </xdr:nvSpPr>
          <xdr:spPr>
            <a:xfrm>
              <a:off x="494538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FD15B2E6-36C1-4AEC-A65B-529D500D1635}"/>
                </a:ext>
              </a:extLst>
            </xdr:cNvPr>
            <xdr:cNvSpPr txBox="1"/>
          </xdr:nvSpPr>
          <xdr:spPr>
            <a:xfrm>
              <a:off x="4945380" y="201168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twoCellAnchor>
    <xdr:from>
      <xdr:col>11</xdr:col>
      <xdr:colOff>95250</xdr:colOff>
      <xdr:row>29</xdr:row>
      <xdr:rowOff>19050</xdr:rowOff>
    </xdr:from>
    <xdr:to>
      <xdr:col>13</xdr:col>
      <xdr:colOff>238125</xdr:colOff>
      <xdr:row>30</xdr:row>
      <xdr:rowOff>19050</xdr:rowOff>
    </xdr:to>
    <xdr:sp macro="" textlink="">
      <xdr:nvSpPr>
        <xdr:cNvPr id="35" name="Arrow: Right 34">
          <a:extLst>
            <a:ext uri="{FF2B5EF4-FFF2-40B4-BE49-F238E27FC236}">
              <a16:creationId xmlns:a16="http://schemas.microsoft.com/office/drawing/2014/main" id="{AC6DEA79-0E25-4D50-9D1D-2BD037AE63F5}"/>
            </a:ext>
          </a:extLst>
        </xdr:cNvPr>
        <xdr:cNvSpPr/>
      </xdr:nvSpPr>
      <xdr:spPr>
        <a:xfrm>
          <a:off x="6610350" y="6210300"/>
          <a:ext cx="6953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38100</xdr:colOff>
      <xdr:row>29</xdr:row>
      <xdr:rowOff>19050</xdr:rowOff>
    </xdr:from>
    <xdr:to>
      <xdr:col>11</xdr:col>
      <xdr:colOff>28575</xdr:colOff>
      <xdr:row>30</xdr:row>
      <xdr:rowOff>76200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3832BFCE-7013-4D0A-9226-395A96489F23}"/>
            </a:ext>
          </a:extLst>
        </xdr:cNvPr>
        <xdr:cNvSpPr/>
      </xdr:nvSpPr>
      <xdr:spPr>
        <a:xfrm>
          <a:off x="5772150" y="6210300"/>
          <a:ext cx="771525" cy="2381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28575</xdr:colOff>
      <xdr:row>48</xdr:row>
      <xdr:rowOff>161925</xdr:rowOff>
    </xdr:from>
    <xdr:to>
      <xdr:col>11</xdr:col>
      <xdr:colOff>19050</xdr:colOff>
      <xdr:row>50</xdr:row>
      <xdr:rowOff>38100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8108EF29-D040-4C17-8761-84C77752A929}"/>
            </a:ext>
          </a:extLst>
        </xdr:cNvPr>
        <xdr:cNvSpPr/>
      </xdr:nvSpPr>
      <xdr:spPr>
        <a:xfrm>
          <a:off x="6105525" y="10534650"/>
          <a:ext cx="771525" cy="2381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11</xdr:col>
      <xdr:colOff>152400</xdr:colOff>
      <xdr:row>48</xdr:row>
      <xdr:rowOff>161925</xdr:rowOff>
    </xdr:from>
    <xdr:to>
      <xdr:col>14</xdr:col>
      <xdr:colOff>19050</xdr:colOff>
      <xdr:row>49</xdr:row>
      <xdr:rowOff>161925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E9206E97-7657-45B4-B0C8-32649E6BD959}"/>
            </a:ext>
          </a:extLst>
        </xdr:cNvPr>
        <xdr:cNvSpPr/>
      </xdr:nvSpPr>
      <xdr:spPr>
        <a:xfrm>
          <a:off x="7010400" y="10534650"/>
          <a:ext cx="6953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oneCellAnchor>
    <xdr:from>
      <xdr:col>7</xdr:col>
      <xdr:colOff>76200</xdr:colOff>
      <xdr:row>57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06C8D23-24CA-4FA6-8834-03647123CBD5}"/>
                </a:ext>
              </a:extLst>
            </xdr:cNvPr>
            <xdr:cNvSpPr txBox="1"/>
          </xdr:nvSpPr>
          <xdr:spPr>
            <a:xfrm>
              <a:off x="5172075" y="19907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506C8D23-24CA-4FA6-8834-03647123CBD5}"/>
                </a:ext>
              </a:extLst>
            </xdr:cNvPr>
            <xdr:cNvSpPr txBox="1"/>
          </xdr:nvSpPr>
          <xdr:spPr>
            <a:xfrm>
              <a:off x="5172075" y="19907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15240</xdr:colOff>
      <xdr:row>1</xdr:row>
      <xdr:rowOff>7620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7940040" y="2819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7940040" y="28194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30480</xdr:colOff>
      <xdr:row>2</xdr:row>
      <xdr:rowOff>7620</xdr:rowOff>
    </xdr:from>
    <xdr:ext cx="243682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ACA4FF-3C32-41AA-A586-E25EAE36358C}"/>
                </a:ext>
              </a:extLst>
            </xdr:cNvPr>
            <xdr:cNvSpPr txBox="1"/>
          </xdr:nvSpPr>
          <xdr:spPr>
            <a:xfrm>
              <a:off x="7955280" y="49530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AACA4FF-3C32-41AA-A586-E25EAE36358C}"/>
                </a:ext>
              </a:extLst>
            </xdr:cNvPr>
            <xdr:cNvSpPr txBox="1"/>
          </xdr:nvSpPr>
          <xdr:spPr>
            <a:xfrm>
              <a:off x="7955280" y="49530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𝜏_𝜂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60960</xdr:colOff>
      <xdr:row>3</xdr:row>
      <xdr:rowOff>15240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7985760" y="7162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7985760" y="7162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53340</xdr:colOff>
      <xdr:row>4</xdr:row>
      <xdr:rowOff>7620</xdr:rowOff>
    </xdr:from>
    <xdr:ext cx="2436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0D9873-D353-4A13-9CA2-291F6BCD89D2}"/>
                </a:ext>
              </a:extLst>
            </xdr:cNvPr>
            <xdr:cNvSpPr txBox="1"/>
          </xdr:nvSpPr>
          <xdr:spPr>
            <a:xfrm>
              <a:off x="7978140" y="92202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F0D9873-D353-4A13-9CA2-291F6BCD89D2}"/>
                </a:ext>
              </a:extLst>
            </xdr:cNvPr>
            <xdr:cNvSpPr txBox="1"/>
          </xdr:nvSpPr>
          <xdr:spPr>
            <a:xfrm>
              <a:off x="7978140" y="92202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𝜏_𝜎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10</xdr:row>
      <xdr:rowOff>7620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6377940" y="1981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6377940" y="1981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</xdr:row>
      <xdr:rowOff>15240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6423660" y="59626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6423660" y="59626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48</xdr:row>
      <xdr:rowOff>7620</xdr:rowOff>
    </xdr:from>
    <xdr:ext cx="2438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15240" y="211264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ABAAA1A8-0ED9-4F69-95E6-7C6E38EB545C}"/>
                </a:ext>
              </a:extLst>
            </xdr:cNvPr>
            <xdr:cNvSpPr txBox="1"/>
          </xdr:nvSpPr>
          <xdr:spPr>
            <a:xfrm>
              <a:off x="15240" y="211264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49</xdr:row>
      <xdr:rowOff>15240</xdr:rowOff>
    </xdr:from>
    <xdr:ext cx="21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60960" y="236791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E33A349-A462-412A-ADB8-754A1827AF4D}"/>
                </a:ext>
              </a:extLst>
            </xdr:cNvPr>
            <xdr:cNvSpPr txBox="1"/>
          </xdr:nvSpPr>
          <xdr:spPr>
            <a:xfrm>
              <a:off x="60960" y="236791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15240</xdr:colOff>
      <xdr:row>1</xdr:row>
      <xdr:rowOff>7620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5615940" y="19050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5615940" y="19050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13</xdr:col>
      <xdr:colOff>30480</xdr:colOff>
      <xdr:row>2</xdr:row>
      <xdr:rowOff>7620</xdr:rowOff>
    </xdr:from>
    <xdr:ext cx="243682" cy="1846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3C8A69-33D5-4F6F-AEAE-D37FD68C79DA}"/>
                </a:ext>
              </a:extLst>
            </xdr:cNvPr>
            <xdr:cNvSpPr txBox="1"/>
          </xdr:nvSpPr>
          <xdr:spPr>
            <a:xfrm>
              <a:off x="5631180" y="37338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A3C8A69-33D5-4F6F-AEAE-D37FD68C79DA}"/>
                </a:ext>
              </a:extLst>
            </xdr:cNvPr>
            <xdr:cNvSpPr txBox="1"/>
          </xdr:nvSpPr>
          <xdr:spPr>
            <a:xfrm>
              <a:off x="5631180" y="373380"/>
              <a:ext cx="243682" cy="1846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𝜏_𝜂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13</xdr:col>
      <xdr:colOff>60960</xdr:colOff>
      <xdr:row>3</xdr:row>
      <xdr:rowOff>15240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5661660" y="5638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5661660" y="56388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13</xdr:col>
      <xdr:colOff>53340</xdr:colOff>
      <xdr:row>4</xdr:row>
      <xdr:rowOff>7620</xdr:rowOff>
    </xdr:from>
    <xdr:ext cx="2436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31009B-1BB3-48DC-9002-5662CBB1B93B}"/>
                </a:ext>
              </a:extLst>
            </xdr:cNvPr>
            <xdr:cNvSpPr txBox="1"/>
          </xdr:nvSpPr>
          <xdr:spPr>
            <a:xfrm>
              <a:off x="5654040" y="73914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𝜏</m:t>
                        </m:r>
                      </m:e>
                      <m:sub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331009B-1BB3-48DC-9002-5662CBB1B93B}"/>
                </a:ext>
              </a:extLst>
            </xdr:cNvPr>
            <xdr:cNvSpPr txBox="1"/>
          </xdr:nvSpPr>
          <xdr:spPr>
            <a:xfrm>
              <a:off x="5654040" y="739140"/>
              <a:ext cx="2436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𝜏_𝜎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10</xdr:row>
      <xdr:rowOff>7620</xdr:rowOff>
    </xdr:from>
    <xdr:ext cx="2438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7940040" y="2743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7940040" y="274320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11</xdr:row>
      <xdr:rowOff>7620</xdr:rowOff>
    </xdr:from>
    <xdr:ext cx="243682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A3C8A69-33D5-4F6F-AEAE-D37FD68C79DA}"/>
            </a:ext>
          </a:extLst>
        </xdr:cNvPr>
        <xdr:cNvSpPr txBox="1"/>
      </xdr:nvSpPr>
      <xdr:spPr>
        <a:xfrm>
          <a:off x="30480" y="2569845"/>
          <a:ext cx="24368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9</xdr:col>
      <xdr:colOff>76200</xdr:colOff>
      <xdr:row>10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5076825" y="209550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5076825" y="209550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15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5061585" y="379857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5061585" y="379857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14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5579745" y="37795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5579745" y="37795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175260</xdr:colOff>
      <xdr:row>15</xdr:row>
      <xdr:rowOff>24765</xdr:rowOff>
    </xdr:from>
    <xdr:ext cx="21589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C91F0EA-C10E-4B11-81CA-9EB7D0FF7412}"/>
            </a:ext>
          </a:extLst>
        </xdr:cNvPr>
        <xdr:cNvSpPr txBox="1"/>
      </xdr:nvSpPr>
      <xdr:spPr>
        <a:xfrm>
          <a:off x="175260" y="3472815"/>
          <a:ext cx="21589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60960</xdr:colOff>
      <xdr:row>11</xdr:row>
      <xdr:rowOff>15240</xdr:rowOff>
    </xdr:from>
    <xdr:ext cx="21589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7985760" y="77724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7985760" y="777240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26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5829300" y="231457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5829300" y="231457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31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5814060" y="345567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5814060" y="345567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30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6446520" y="344614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6446520" y="344614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42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59150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59150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47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70561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70561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46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70465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70465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58</xdr:row>
      <xdr:rowOff>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94583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94583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63</xdr:row>
      <xdr:rowOff>7620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05994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05994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62</xdr:row>
      <xdr:rowOff>541020</xdr:rowOff>
    </xdr:from>
    <xdr:ext cx="243840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05898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05898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74</xdr:row>
      <xdr:rowOff>7620</xdr:rowOff>
    </xdr:from>
    <xdr:ext cx="24384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15240" y="232219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𝜂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881A693F-E0E6-490C-BEEE-577FD0B9FE37}"/>
                </a:ext>
              </a:extLst>
            </xdr:cNvPr>
            <xdr:cNvSpPr txBox="1"/>
          </xdr:nvSpPr>
          <xdr:spPr>
            <a:xfrm>
              <a:off x="15240" y="2322195"/>
              <a:ext cx="2438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𝜂_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75</xdr:row>
      <xdr:rowOff>7620</xdr:rowOff>
    </xdr:from>
    <xdr:ext cx="243682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3A3C8A69-33D5-4F6F-AEAE-D37FD68C79DA}"/>
            </a:ext>
          </a:extLst>
        </xdr:cNvPr>
        <xdr:cNvSpPr txBox="1"/>
      </xdr:nvSpPr>
      <xdr:spPr>
        <a:xfrm>
          <a:off x="30480" y="2569845"/>
          <a:ext cx="24368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id-ID" sz="1100"/>
        </a:p>
      </xdr:txBody>
    </xdr:sp>
    <xdr:clientData/>
  </xdr:oneCellAnchor>
  <xdr:oneCellAnchor>
    <xdr:from>
      <xdr:col>0</xdr:col>
      <xdr:colOff>60960</xdr:colOff>
      <xdr:row>75</xdr:row>
      <xdr:rowOff>15240</xdr:rowOff>
    </xdr:from>
    <xdr:ext cx="21589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60960" y="257746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1C91F0EA-C10E-4B11-81CA-9EB7D0FF7412}"/>
                </a:ext>
              </a:extLst>
            </xdr:cNvPr>
            <xdr:cNvSpPr txBox="1"/>
          </xdr:nvSpPr>
          <xdr:spPr>
            <a:xfrm>
              <a:off x="60960" y="2577465"/>
              <a:ext cx="21589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74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30016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30016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74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30016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30016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79</xdr:row>
      <xdr:rowOff>7620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41427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41427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78</xdr:row>
      <xdr:rowOff>541020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41331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41331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90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65449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65449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90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65449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165449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95</xdr:row>
      <xdr:rowOff>7620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76860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176860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94</xdr:row>
      <xdr:rowOff>541020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76764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176764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106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00882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00882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106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00882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00882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111</xdr:row>
      <xdr:rowOff>7620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212293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212293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110</xdr:row>
      <xdr:rowOff>541020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212197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212197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122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36315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36315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76200</xdr:colOff>
      <xdr:row>122</xdr:row>
      <xdr:rowOff>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36315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48B8DB8D-8CA6-4086-BB85-1CF6883E0CC6}"/>
                </a:ext>
              </a:extLst>
            </xdr:cNvPr>
            <xdr:cNvSpPr txBox="1"/>
          </xdr:nvSpPr>
          <xdr:spPr>
            <a:xfrm>
              <a:off x="6629400" y="2363152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id-ID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𝑗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60960</xdr:colOff>
      <xdr:row>127</xdr:row>
      <xdr:rowOff>7620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247726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C5D6F304-A160-4C4D-A29F-F916090CFB0D}"/>
                </a:ext>
              </a:extLst>
            </xdr:cNvPr>
            <xdr:cNvSpPr txBox="1"/>
          </xdr:nvSpPr>
          <xdr:spPr>
            <a:xfrm>
              <a:off x="6614160" y="24772620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83820</xdr:colOff>
      <xdr:row>126</xdr:row>
      <xdr:rowOff>541020</xdr:rowOff>
    </xdr:from>
    <xdr:ext cx="243840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247630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47184EED-211E-455C-A112-7D3D71B8214C}"/>
                </a:ext>
              </a:extLst>
            </xdr:cNvPr>
            <xdr:cNvSpPr txBox="1"/>
          </xdr:nvSpPr>
          <xdr:spPr>
            <a:xfrm>
              <a:off x="7246620" y="24763095"/>
              <a:ext cx="243840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</a:t>
              </a:r>
              <a:r>
                <a:rPr lang="id-ID" sz="1100" b="0" i="0">
                  <a:latin typeface="Cambria Math" panose="02040503050406030204" pitchFamily="18" charset="0"/>
                </a:rPr>
                <a:t>_(</a:t>
              </a:r>
              <a:r>
                <a:rPr lang="en-US" sz="1100" b="0" i="0">
                  <a:latin typeface="Cambria Math" panose="02040503050406030204" pitchFamily="18" charset="0"/>
                </a:rPr>
                <a:t>𝑗,𝐼</a:t>
              </a:r>
              <a:r>
                <a:rPr lang="id-ID" sz="1100" b="0" i="0">
                  <a:latin typeface="Cambria Math" panose="02040503050406030204" pitchFamily="18" charset="0"/>
                </a:rPr>
                <a:t>)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18" zoomScaleNormal="100" workbookViewId="0">
      <selection activeCell="J28" sqref="J28"/>
    </sheetView>
  </sheetViews>
  <sheetFormatPr defaultRowHeight="15" x14ac:dyDescent="0.25"/>
  <cols>
    <col min="1" max="1" width="9.5703125" bestFit="1" customWidth="1"/>
    <col min="5" max="5" width="18.85546875" customWidth="1"/>
    <col min="6" max="7" width="9.5703125" bestFit="1" customWidth="1"/>
    <col min="8" max="8" width="7.42578125" customWidth="1"/>
    <col min="9" max="9" width="6.7109375" customWidth="1"/>
    <col min="10" max="10" width="6.28515625" customWidth="1"/>
    <col min="11" max="11" width="5" customWidth="1"/>
    <col min="12" max="14" width="4" bestFit="1" customWidth="1"/>
    <col min="16" max="16" width="4" bestFit="1" customWidth="1"/>
  </cols>
  <sheetData>
    <row r="1" spans="1:12" x14ac:dyDescent="0.25">
      <c r="E1" t="s">
        <v>21</v>
      </c>
    </row>
    <row r="2" spans="1:12" x14ac:dyDescent="0.25">
      <c r="A2" s="30"/>
      <c r="B2" s="30" t="s">
        <v>0</v>
      </c>
      <c r="C2" s="30" t="s">
        <v>1</v>
      </c>
      <c r="E2" s="4"/>
      <c r="F2" s="31" t="s">
        <v>7</v>
      </c>
      <c r="G2" s="31" t="s">
        <v>8</v>
      </c>
      <c r="I2" s="1"/>
      <c r="J2" s="1">
        <v>0.1</v>
      </c>
    </row>
    <row r="3" spans="1:12" x14ac:dyDescent="0.25">
      <c r="A3" s="30" t="s">
        <v>2</v>
      </c>
      <c r="B3" s="2">
        <v>2</v>
      </c>
      <c r="C3" s="2">
        <v>5</v>
      </c>
      <c r="E3" s="31" t="s">
        <v>4</v>
      </c>
      <c r="F3" s="4">
        <v>0.8</v>
      </c>
      <c r="G3" s="4">
        <v>0.6</v>
      </c>
      <c r="I3" s="1"/>
      <c r="J3" s="1">
        <v>2</v>
      </c>
    </row>
    <row r="4" spans="1:12" x14ac:dyDescent="0.25">
      <c r="A4" s="30" t="s">
        <v>3</v>
      </c>
      <c r="B4" s="2">
        <v>7</v>
      </c>
      <c r="C4" s="2">
        <v>6</v>
      </c>
      <c r="E4" s="31" t="s">
        <v>5</v>
      </c>
      <c r="F4" s="4">
        <v>0.3</v>
      </c>
      <c r="G4" s="4">
        <v>0.4</v>
      </c>
      <c r="I4" s="1"/>
      <c r="J4" s="1">
        <v>2</v>
      </c>
    </row>
    <row r="5" spans="1:12" x14ac:dyDescent="0.25">
      <c r="E5" s="31" t="s">
        <v>6</v>
      </c>
      <c r="F5" s="4">
        <v>0.2</v>
      </c>
      <c r="G5" s="4">
        <v>0.9</v>
      </c>
      <c r="I5" s="1"/>
      <c r="J5" s="1">
        <v>2</v>
      </c>
    </row>
    <row r="7" spans="1:12" x14ac:dyDescent="0.2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10" spans="1:12" x14ac:dyDescent="0.25">
      <c r="E10" s="12" t="s">
        <v>9</v>
      </c>
    </row>
    <row r="11" spans="1:12" x14ac:dyDescent="0.25">
      <c r="A11" s="18" t="s">
        <v>13</v>
      </c>
      <c r="B11" s="19"/>
      <c r="D11" s="14" t="s">
        <v>22</v>
      </c>
      <c r="E11" t="s">
        <v>10</v>
      </c>
    </row>
    <row r="12" spans="1:12" x14ac:dyDescent="0.25">
      <c r="A12" s="20"/>
      <c r="B12" s="20">
        <f>$J$2*EXP((0)/$J$3)</f>
        <v>0.1</v>
      </c>
      <c r="C12" s="5"/>
      <c r="E12" s="9"/>
      <c r="F12" s="32" t="s">
        <v>7</v>
      </c>
      <c r="G12" s="32" t="s">
        <v>8</v>
      </c>
      <c r="H12" s="1"/>
    </row>
    <row r="13" spans="1:12" x14ac:dyDescent="0.25">
      <c r="A13" s="20"/>
      <c r="B13" s="20">
        <f>$J$4*EXP((0)/$J$5)</f>
        <v>2</v>
      </c>
      <c r="C13" s="5"/>
      <c r="E13" s="32" t="s">
        <v>4</v>
      </c>
      <c r="F13" s="9">
        <v>0.8</v>
      </c>
      <c r="G13" s="9">
        <v>0.6</v>
      </c>
      <c r="H13" s="13">
        <f>SQRT(($B$3-F13)^2+($C$3-G13)^2)</f>
        <v>4.5607017003965522</v>
      </c>
    </row>
    <row r="14" spans="1:12" x14ac:dyDescent="0.25">
      <c r="E14" s="32" t="s">
        <v>5</v>
      </c>
      <c r="F14" s="9">
        <v>0.3</v>
      </c>
      <c r="G14" s="9">
        <v>0.4</v>
      </c>
      <c r="H14" s="13">
        <f>SQRT(($B$3-F14)^2+($C$3-G14)^2)</f>
        <v>4.9040799340956909</v>
      </c>
    </row>
    <row r="15" spans="1:12" x14ac:dyDescent="0.25">
      <c r="E15" s="32" t="s">
        <v>6</v>
      </c>
      <c r="F15" s="9">
        <v>0.2</v>
      </c>
      <c r="G15" s="9">
        <v>0.9</v>
      </c>
      <c r="H15" s="13">
        <f>SQRT(($B$3-F15)^2+($C$3-G15)^2)</f>
        <v>4.4777226354476216</v>
      </c>
    </row>
    <row r="16" spans="1:12" x14ac:dyDescent="0.25">
      <c r="G16" t="s">
        <v>11</v>
      </c>
      <c r="H16" s="10" t="str">
        <f>E15</f>
        <v>n3</v>
      </c>
    </row>
    <row r="18" spans="4:15" ht="43.9" customHeight="1" x14ac:dyDescent="0.25">
      <c r="D18" s="14" t="s">
        <v>23</v>
      </c>
      <c r="E18" s="3" t="s">
        <v>18</v>
      </c>
    </row>
    <row r="19" spans="4:15" x14ac:dyDescent="0.25">
      <c r="E19" s="9"/>
      <c r="F19" s="32" t="s">
        <v>7</v>
      </c>
      <c r="G19" s="32" t="s">
        <v>8</v>
      </c>
      <c r="H19" s="1"/>
      <c r="I19" s="8"/>
    </row>
    <row r="20" spans="4:15" x14ac:dyDescent="0.25">
      <c r="E20" s="32" t="s">
        <v>4</v>
      </c>
      <c r="F20" s="9">
        <v>0.8</v>
      </c>
      <c r="G20" s="9">
        <v>0.6</v>
      </c>
      <c r="H20" s="13">
        <f>SQRT((F20-$F$22)^2+(G20-$G$22)^2)</f>
        <v>0.67082039324993703</v>
      </c>
      <c r="I20" s="13">
        <f>EXP((-(H20^2))/2*($B$13^2))</f>
        <v>0.40656965974059894</v>
      </c>
    </row>
    <row r="21" spans="4:15" x14ac:dyDescent="0.25">
      <c r="E21" s="32" t="s">
        <v>5</v>
      </c>
      <c r="F21" s="9">
        <v>0.3</v>
      </c>
      <c r="G21" s="9">
        <v>0.4</v>
      </c>
      <c r="H21" s="13">
        <f>SQRT((F21-$F$22)^2+(G21-$G$22)^2)</f>
        <v>0.50990195135927852</v>
      </c>
      <c r="I21" s="13">
        <f t="shared" ref="I21:I22" si="0">EXP((-(H21^2))/2*($B$13^2))</f>
        <v>0.59452054797019438</v>
      </c>
    </row>
    <row r="22" spans="4:15" x14ac:dyDescent="0.25">
      <c r="E22" s="32" t="s">
        <v>6</v>
      </c>
      <c r="F22" s="9">
        <v>0.2</v>
      </c>
      <c r="G22" s="9">
        <v>0.9</v>
      </c>
      <c r="H22" s="1">
        <f>SQRT((F22-$F$22)^2+(G22-$G$22)^2)</f>
        <v>0</v>
      </c>
      <c r="I22" s="1">
        <f t="shared" si="0"/>
        <v>1</v>
      </c>
    </row>
    <row r="25" spans="4:15" ht="59.45" customHeight="1" x14ac:dyDescent="0.25">
      <c r="D25" s="14" t="s">
        <v>24</v>
      </c>
      <c r="E25" s="7" t="s">
        <v>14</v>
      </c>
    </row>
    <row r="26" spans="4:15" x14ac:dyDescent="0.25">
      <c r="E26" s="65"/>
      <c r="F26" s="63" t="s">
        <v>7</v>
      </c>
      <c r="G26" s="63" t="s">
        <v>8</v>
      </c>
      <c r="H26" s="62"/>
      <c r="I26" s="62"/>
      <c r="J26" s="62"/>
      <c r="K26" s="62"/>
    </row>
    <row r="27" spans="4:15" x14ac:dyDescent="0.25">
      <c r="E27" s="66"/>
      <c r="F27" s="64"/>
      <c r="G27" s="64"/>
      <c r="H27" s="4" t="s">
        <v>15</v>
      </c>
      <c r="I27" s="4" t="s">
        <v>16</v>
      </c>
      <c r="J27" s="4" t="s">
        <v>15</v>
      </c>
      <c r="K27" s="4" t="s">
        <v>16</v>
      </c>
    </row>
    <row r="28" spans="4:15" x14ac:dyDescent="0.25">
      <c r="E28" s="32" t="s">
        <v>4</v>
      </c>
      <c r="F28" s="9">
        <v>0.8</v>
      </c>
      <c r="G28" s="9">
        <v>0.6</v>
      </c>
      <c r="H28" s="1">
        <f>$B$3-F28</f>
        <v>1.2</v>
      </c>
      <c r="I28" s="1">
        <f>$C$3-G28</f>
        <v>4.4000000000000004</v>
      </c>
      <c r="J28" s="1">
        <f>$B$12*I20*H28</f>
        <v>4.8788359168871878E-2</v>
      </c>
      <c r="K28" s="1">
        <f>$B$12*I20*I28</f>
        <v>0.17889065028586357</v>
      </c>
    </row>
    <row r="29" spans="4:15" x14ac:dyDescent="0.25">
      <c r="E29" s="32" t="s">
        <v>5</v>
      </c>
      <c r="F29" s="9">
        <v>0.3</v>
      </c>
      <c r="G29" s="9">
        <v>0.4</v>
      </c>
      <c r="H29" s="1">
        <f>$B$3-F29</f>
        <v>1.7</v>
      </c>
      <c r="I29" s="1">
        <f>$C$3-G29</f>
        <v>4.5999999999999996</v>
      </c>
      <c r="J29" s="1">
        <f>$B$12*I21*H29</f>
        <v>0.10106849315493305</v>
      </c>
      <c r="K29" s="1">
        <f>$B$12*I21*I29</f>
        <v>0.27347945206628943</v>
      </c>
    </row>
    <row r="30" spans="4:15" x14ac:dyDescent="0.25">
      <c r="E30" s="32" t="s">
        <v>6</v>
      </c>
      <c r="F30" s="9">
        <v>0.2</v>
      </c>
      <c r="G30" s="9">
        <v>0.9</v>
      </c>
      <c r="H30" s="1">
        <f>$B$3-F30</f>
        <v>1.8</v>
      </c>
      <c r="I30" s="1">
        <f>$C$3-G30</f>
        <v>4.0999999999999996</v>
      </c>
      <c r="J30" s="1">
        <f t="shared" ref="J30" si="1">$B$12*I22*H30</f>
        <v>0.18000000000000002</v>
      </c>
      <c r="K30" s="1">
        <f>$B$12*I22*I30</f>
        <v>0.41</v>
      </c>
      <c r="O30" t="s">
        <v>19</v>
      </c>
    </row>
    <row r="32" spans="4:15" x14ac:dyDescent="0.25">
      <c r="E32" s="12" t="s">
        <v>12</v>
      </c>
    </row>
    <row r="33" spans="4:11" x14ac:dyDescent="0.25">
      <c r="D33" s="14" t="s">
        <v>22</v>
      </c>
      <c r="E33" t="s">
        <v>10</v>
      </c>
    </row>
    <row r="34" spans="4:11" x14ac:dyDescent="0.25">
      <c r="E34" s="15"/>
      <c r="F34" s="33" t="s">
        <v>7</v>
      </c>
      <c r="G34" s="33" t="s">
        <v>8</v>
      </c>
      <c r="H34" s="1"/>
    </row>
    <row r="35" spans="4:11" x14ac:dyDescent="0.25">
      <c r="E35" s="33" t="s">
        <v>4</v>
      </c>
      <c r="F35" s="16">
        <f>F28+J28</f>
        <v>0.84878835916887196</v>
      </c>
      <c r="G35" s="16">
        <f>G28+K28</f>
        <v>0.77889065028586357</v>
      </c>
      <c r="H35" s="13">
        <f>SQRT(($B$4-F35)^2+($C$4-G35)^2)</f>
        <v>8.06829520357112</v>
      </c>
    </row>
    <row r="36" spans="4:11" x14ac:dyDescent="0.25">
      <c r="E36" s="33" t="s">
        <v>5</v>
      </c>
      <c r="F36" s="16">
        <f t="shared" ref="F36:G37" si="2">F29+J29</f>
        <v>0.40106849315493304</v>
      </c>
      <c r="G36" s="16">
        <f t="shared" si="2"/>
        <v>0.67347945206628945</v>
      </c>
      <c r="H36" s="13">
        <f>SQRT(($B$4-F36)^2+($C$4-G36)^2)</f>
        <v>8.4804314854606613</v>
      </c>
    </row>
    <row r="37" spans="4:11" x14ac:dyDescent="0.25">
      <c r="E37" s="33" t="s">
        <v>6</v>
      </c>
      <c r="F37" s="15">
        <f t="shared" si="2"/>
        <v>0.38</v>
      </c>
      <c r="G37" s="15">
        <f t="shared" si="2"/>
        <v>1.31</v>
      </c>
      <c r="H37" s="13">
        <f>SQRT(($B$4-F37)^2+($C$4-G37)^2)</f>
        <v>8.1129834216519878</v>
      </c>
    </row>
    <row r="38" spans="4:11" x14ac:dyDescent="0.25">
      <c r="G38" t="s">
        <v>11</v>
      </c>
      <c r="H38" s="10" t="s">
        <v>4</v>
      </c>
    </row>
    <row r="40" spans="4:11" ht="45" x14ac:dyDescent="0.25">
      <c r="D40" s="14" t="s">
        <v>23</v>
      </c>
      <c r="E40" s="3" t="s">
        <v>18</v>
      </c>
    </row>
    <row r="41" spans="4:11" x14ac:dyDescent="0.25">
      <c r="E41" s="15"/>
      <c r="F41" s="33" t="s">
        <v>7</v>
      </c>
      <c r="G41" s="33" t="s">
        <v>8</v>
      </c>
      <c r="H41" s="1"/>
      <c r="I41" s="8"/>
    </row>
    <row r="42" spans="4:11" x14ac:dyDescent="0.25">
      <c r="E42" s="33" t="s">
        <v>4</v>
      </c>
      <c r="F42" s="16">
        <f>F35</f>
        <v>0.84878835916887196</v>
      </c>
      <c r="G42" s="16">
        <f>G35</f>
        <v>0.77889065028586357</v>
      </c>
      <c r="H42" s="1">
        <f>SQRT((F42-$F$42)^2+(G42-$G$42)^2)</f>
        <v>0</v>
      </c>
      <c r="I42" s="1">
        <f>EXP((-(H42^2))/2*($B$13^2))</f>
        <v>1</v>
      </c>
    </row>
    <row r="43" spans="4:11" x14ac:dyDescent="0.25">
      <c r="E43" s="33" t="s">
        <v>5</v>
      </c>
      <c r="F43" s="16">
        <f t="shared" ref="F43:G44" si="3">F36</f>
        <v>0.40106849315493304</v>
      </c>
      <c r="G43" s="16">
        <f t="shared" si="3"/>
        <v>0.67347945206628945</v>
      </c>
      <c r="H43" s="13">
        <f>SQRT((F43-$F$42)^2+(G43-$G$42)^2)</f>
        <v>0.45996151918788353</v>
      </c>
      <c r="I43" s="27">
        <f t="shared" ref="I43:I44" si="4">EXP((-(H43^2))/2*($B$13^2))</f>
        <v>0.65499400355460857</v>
      </c>
    </row>
    <row r="44" spans="4:11" x14ac:dyDescent="0.25">
      <c r="E44" s="33" t="s">
        <v>6</v>
      </c>
      <c r="F44" s="15">
        <f t="shared" si="3"/>
        <v>0.38</v>
      </c>
      <c r="G44" s="15">
        <f t="shared" si="3"/>
        <v>1.31</v>
      </c>
      <c r="H44" s="13">
        <f>SQRT((F44-$F$42)^2+(G44-$G$42)^2)</f>
        <v>0.70840642786892905</v>
      </c>
      <c r="I44" s="27">
        <f t="shared" si="4"/>
        <v>0.36652837683448924</v>
      </c>
    </row>
    <row r="47" spans="4:11" ht="45" x14ac:dyDescent="0.25">
      <c r="D47" s="14" t="s">
        <v>24</v>
      </c>
      <c r="E47" s="7" t="s">
        <v>14</v>
      </c>
    </row>
    <row r="48" spans="4:11" x14ac:dyDescent="0.25">
      <c r="E48" s="67"/>
      <c r="F48" s="69" t="s">
        <v>7</v>
      </c>
      <c r="G48" s="69" t="s">
        <v>8</v>
      </c>
      <c r="H48" s="62"/>
      <c r="I48" s="62"/>
      <c r="J48" s="62"/>
      <c r="K48" s="62"/>
    </row>
    <row r="49" spans="1:15" x14ac:dyDescent="0.25">
      <c r="E49" s="68"/>
      <c r="F49" s="70"/>
      <c r="G49" s="70"/>
      <c r="H49" s="4" t="s">
        <v>15</v>
      </c>
      <c r="I49" s="4" t="s">
        <v>16</v>
      </c>
      <c r="J49" s="4" t="s">
        <v>15</v>
      </c>
      <c r="K49" s="4" t="s">
        <v>16</v>
      </c>
    </row>
    <row r="50" spans="1:15" x14ac:dyDescent="0.25">
      <c r="E50" s="33" t="s">
        <v>4</v>
      </c>
      <c r="F50" s="16">
        <f>F42</f>
        <v>0.84878835916887196</v>
      </c>
      <c r="G50" s="16">
        <f>G42</f>
        <v>0.77889065028586357</v>
      </c>
      <c r="H50" s="13">
        <f>($B$4-F50)</f>
        <v>6.1512116408311277</v>
      </c>
      <c r="I50" s="13">
        <f>($C$4-G50)</f>
        <v>5.2211093497141361</v>
      </c>
      <c r="J50" s="1">
        <f>$B$12*I42*H50</f>
        <v>0.61512116408311279</v>
      </c>
      <c r="K50" s="1">
        <f>$B$12*I42*I50</f>
        <v>0.52211093497141359</v>
      </c>
      <c r="O50" t="s">
        <v>19</v>
      </c>
    </row>
    <row r="51" spans="1:15" x14ac:dyDescent="0.25">
      <c r="E51" s="33" t="s">
        <v>5</v>
      </c>
      <c r="F51" s="16">
        <f t="shared" ref="F51:G52" si="5">F43</f>
        <v>0.40106849315493304</v>
      </c>
      <c r="G51" s="16">
        <f t="shared" si="5"/>
        <v>0.67347945206628945</v>
      </c>
      <c r="H51" s="13">
        <f t="shared" ref="H51:H52" si="6">($B$4-F51)</f>
        <v>6.5989315068450667</v>
      </c>
      <c r="I51" s="13">
        <f t="shared" ref="I51:I52" si="7">($C$4-G51)</f>
        <v>5.3265205479337103</v>
      </c>
      <c r="J51" s="1">
        <f>$B$12*I43*H51</f>
        <v>0.43222605668510961</v>
      </c>
      <c r="K51" s="1">
        <f t="shared" ref="K51:K52" si="8">$B$12*I43*I51</f>
        <v>0.34888390187069879</v>
      </c>
    </row>
    <row r="52" spans="1:15" x14ac:dyDescent="0.25">
      <c r="E52" s="33" t="s">
        <v>6</v>
      </c>
      <c r="F52" s="15">
        <f t="shared" si="5"/>
        <v>0.38</v>
      </c>
      <c r="G52" s="15">
        <f t="shared" si="5"/>
        <v>1.31</v>
      </c>
      <c r="H52" s="13">
        <f t="shared" si="6"/>
        <v>6.62</v>
      </c>
      <c r="I52" s="13">
        <f t="shared" si="7"/>
        <v>4.6899999999999995</v>
      </c>
      <c r="J52" s="1">
        <f>$B$12*I44*H52</f>
        <v>0.24264178546443188</v>
      </c>
      <c r="K52" s="1">
        <f t="shared" si="8"/>
        <v>0.17190180873537544</v>
      </c>
    </row>
    <row r="53" spans="1:15" x14ac:dyDescent="0.25">
      <c r="E53" s="6"/>
      <c r="F53" s="6"/>
      <c r="G53" s="6"/>
      <c r="H53" s="5"/>
      <c r="I53" s="5"/>
      <c r="J53" s="5"/>
      <c r="K53" s="5"/>
    </row>
    <row r="54" spans="1:15" x14ac:dyDescent="0.25">
      <c r="A54" s="24"/>
      <c r="B54" s="24"/>
      <c r="C54" s="24"/>
      <c r="D54" s="24"/>
      <c r="E54" s="25"/>
      <c r="F54" s="25"/>
      <c r="G54" s="25"/>
      <c r="H54" s="26"/>
      <c r="I54" s="26"/>
      <c r="J54" s="26"/>
      <c r="K54" s="26"/>
      <c r="L54" s="24"/>
      <c r="M54" s="24"/>
      <c r="N54" s="24"/>
      <c r="O54" s="24"/>
    </row>
    <row r="56" spans="1:15" x14ac:dyDescent="0.25">
      <c r="E56" s="12" t="s">
        <v>9</v>
      </c>
    </row>
    <row r="57" spans="1:15" x14ac:dyDescent="0.25">
      <c r="A57" s="21" t="s">
        <v>17</v>
      </c>
      <c r="B57" s="22"/>
      <c r="D57" s="14" t="s">
        <v>22</v>
      </c>
      <c r="E57" t="s">
        <v>10</v>
      </c>
    </row>
    <row r="58" spans="1:15" x14ac:dyDescent="0.25">
      <c r="A58" s="23"/>
      <c r="B58" s="41">
        <f>$J$2*EXP((-1)/$J$3)</f>
        <v>6.0653065971263347E-2</v>
      </c>
      <c r="E58" s="17"/>
      <c r="F58" s="34" t="s">
        <v>7</v>
      </c>
      <c r="G58" s="34" t="s">
        <v>8</v>
      </c>
      <c r="H58" s="1"/>
    </row>
    <row r="59" spans="1:15" x14ac:dyDescent="0.25">
      <c r="A59" s="23"/>
      <c r="B59" s="41">
        <f>$J$4*EXP((-1)/$J$5)</f>
        <v>1.2130613194252668</v>
      </c>
      <c r="E59" s="34" t="s">
        <v>4</v>
      </c>
      <c r="F59" s="28">
        <f>F50+J50</f>
        <v>1.4639095232519848</v>
      </c>
      <c r="G59" s="28">
        <f>G50+K50</f>
        <v>1.3010015852572772</v>
      </c>
      <c r="H59" s="13">
        <f>SQRT(($B$3-F59)^2+($C$3-G59)^2)</f>
        <v>3.7376439465964504</v>
      </c>
    </row>
    <row r="60" spans="1:15" x14ac:dyDescent="0.25">
      <c r="E60" s="34" t="s">
        <v>5</v>
      </c>
      <c r="F60" s="28">
        <f t="shared" ref="F60" si="9">F51+J51</f>
        <v>0.83329454984004259</v>
      </c>
      <c r="G60" s="28">
        <f>G51+K51</f>
        <v>1.0223633539369883</v>
      </c>
      <c r="H60" s="13">
        <f>SQRT(($B$3-F60)^2+($C$3-G60)^2)</f>
        <v>4.1452134921540953</v>
      </c>
    </row>
    <row r="61" spans="1:15" x14ac:dyDescent="0.25">
      <c r="E61" s="34" t="s">
        <v>6</v>
      </c>
      <c r="F61" s="28">
        <f>F52+J52</f>
        <v>0.62264178546443194</v>
      </c>
      <c r="G61" s="28">
        <f t="shared" ref="G61" si="10">G52+K52</f>
        <v>1.4819018087353755</v>
      </c>
      <c r="H61" s="13">
        <f>SQRT(($B$3-F61)^2+($C$3-G61)^2)</f>
        <v>3.778112033083195</v>
      </c>
    </row>
    <row r="62" spans="1:15" x14ac:dyDescent="0.25">
      <c r="G62" t="s">
        <v>11</v>
      </c>
      <c r="H62" s="10" t="s">
        <v>4</v>
      </c>
    </row>
    <row r="64" spans="1:15" x14ac:dyDescent="0.25">
      <c r="E64" s="29" t="s">
        <v>20</v>
      </c>
    </row>
  </sheetData>
  <mergeCells count="10">
    <mergeCell ref="E48:E49"/>
    <mergeCell ref="F48:F49"/>
    <mergeCell ref="G48:G49"/>
    <mergeCell ref="H48:I48"/>
    <mergeCell ref="J48:K48"/>
    <mergeCell ref="H26:I26"/>
    <mergeCell ref="J26:K26"/>
    <mergeCell ref="F26:F27"/>
    <mergeCell ref="G26:G27"/>
    <mergeCell ref="E26:E2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opLeftCell="A41" workbookViewId="0">
      <selection activeCell="C66" sqref="C66"/>
    </sheetView>
  </sheetViews>
  <sheetFormatPr defaultRowHeight="15" x14ac:dyDescent="0.25"/>
  <cols>
    <col min="5" max="5" width="13.140625" bestFit="1" customWidth="1"/>
  </cols>
  <sheetData>
    <row r="1" spans="1:12" x14ac:dyDescent="0.25">
      <c r="A1" s="43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1"/>
      <c r="L2" s="1">
        <v>0.1</v>
      </c>
    </row>
    <row r="3" spans="1:12" ht="15.75" thickBot="1" x14ac:dyDescent="0.3">
      <c r="A3" s="37"/>
      <c r="B3" s="37"/>
      <c r="C3" s="37"/>
      <c r="D3" s="37"/>
      <c r="E3" s="37"/>
      <c r="F3" s="37"/>
      <c r="G3" s="37"/>
      <c r="H3" s="37"/>
      <c r="I3" s="37"/>
      <c r="J3" s="37"/>
      <c r="K3" s="1"/>
      <c r="L3" s="1">
        <v>2</v>
      </c>
    </row>
    <row r="4" spans="1:12" ht="19.5" thickBot="1" x14ac:dyDescent="0.3">
      <c r="A4" s="38" t="s">
        <v>27</v>
      </c>
      <c r="B4" s="36" t="s">
        <v>32</v>
      </c>
      <c r="C4" s="36" t="s">
        <v>33</v>
      </c>
      <c r="D4" s="36" t="s">
        <v>34</v>
      </c>
      <c r="E4" s="37"/>
      <c r="F4" s="35" t="s">
        <v>26</v>
      </c>
      <c r="G4" s="36" t="s">
        <v>28</v>
      </c>
      <c r="H4" s="36" t="s">
        <v>29</v>
      </c>
      <c r="I4" s="36" t="s">
        <v>30</v>
      </c>
      <c r="J4" s="37"/>
      <c r="K4" s="1"/>
      <c r="L4" s="1">
        <v>2</v>
      </c>
    </row>
    <row r="5" spans="1:12" ht="19.5" thickBot="1" x14ac:dyDescent="0.3">
      <c r="A5" s="36" t="s">
        <v>37</v>
      </c>
      <c r="B5" s="40">
        <v>0.6</v>
      </c>
      <c r="C5" s="40">
        <v>0.7</v>
      </c>
      <c r="D5" s="40">
        <v>1.1000000000000001</v>
      </c>
      <c r="E5" s="37"/>
      <c r="F5" s="39" t="s">
        <v>36</v>
      </c>
      <c r="G5" s="40">
        <v>0.8</v>
      </c>
      <c r="H5" s="40">
        <v>0.6</v>
      </c>
      <c r="I5" s="40">
        <v>0.9</v>
      </c>
      <c r="J5" s="37"/>
      <c r="K5" s="1"/>
      <c r="L5" s="1">
        <v>2</v>
      </c>
    </row>
    <row r="6" spans="1:12" ht="19.5" thickBot="1" x14ac:dyDescent="0.3">
      <c r="A6" s="36" t="s">
        <v>39</v>
      </c>
      <c r="B6" s="40">
        <v>0.1</v>
      </c>
      <c r="C6" s="40">
        <v>0.3</v>
      </c>
      <c r="D6" s="40">
        <v>0.7</v>
      </c>
      <c r="E6" s="37"/>
      <c r="F6" s="39" t="s">
        <v>38</v>
      </c>
      <c r="G6" s="40">
        <v>0.2</v>
      </c>
      <c r="H6" s="40">
        <v>0.4</v>
      </c>
      <c r="I6" s="40">
        <v>0.8</v>
      </c>
      <c r="J6" s="37"/>
      <c r="K6" s="37"/>
      <c r="L6" s="37"/>
    </row>
    <row r="8" spans="1:12" ht="15.75" x14ac:dyDescent="0.25">
      <c r="A8" s="45" t="s">
        <v>42</v>
      </c>
    </row>
    <row r="10" spans="1:12" ht="15.75" thickBot="1" x14ac:dyDescent="0.3">
      <c r="A10" s="1" t="s">
        <v>44</v>
      </c>
      <c r="B10" s="1"/>
      <c r="D10" t="s">
        <v>46</v>
      </c>
    </row>
    <row r="11" spans="1:12" ht="19.5" thickBot="1" x14ac:dyDescent="0.3">
      <c r="A11" s="1"/>
      <c r="B11" s="1">
        <f>$L$2*EXP((0)/$L$3)</f>
        <v>0.1</v>
      </c>
      <c r="C11" s="22" t="s">
        <v>9</v>
      </c>
      <c r="D11" s="35" t="s">
        <v>26</v>
      </c>
      <c r="E11" s="36" t="s">
        <v>28</v>
      </c>
      <c r="F11" s="36" t="s">
        <v>29</v>
      </c>
      <c r="G11" s="47" t="s">
        <v>30</v>
      </c>
      <c r="H11" s="1" t="s">
        <v>45</v>
      </c>
    </row>
    <row r="12" spans="1:12" ht="19.5" thickBot="1" x14ac:dyDescent="0.3">
      <c r="A12" s="1"/>
      <c r="B12" s="1">
        <f>$L$4*EXP((0)/$L$5)</f>
        <v>2</v>
      </c>
      <c r="D12" s="39" t="s">
        <v>36</v>
      </c>
      <c r="E12" s="40">
        <v>0.8</v>
      </c>
      <c r="F12" s="40">
        <v>0.6</v>
      </c>
      <c r="G12" s="48">
        <v>0.9</v>
      </c>
      <c r="H12" s="1">
        <f>SQRT(($B$5-E12)^2+($C$5-F12)^2+($D$5-G12)^2)</f>
        <v>0.3000000000000001</v>
      </c>
    </row>
    <row r="13" spans="1:12" ht="19.5" thickBot="1" x14ac:dyDescent="0.3">
      <c r="D13" s="39" t="s">
        <v>38</v>
      </c>
      <c r="E13" s="40">
        <v>0.2</v>
      </c>
      <c r="F13" s="40">
        <v>0.4</v>
      </c>
      <c r="G13" s="48">
        <v>0.8</v>
      </c>
      <c r="H13" s="1">
        <f>SQRT(($B$5-E13)^2+($C$5-F13)^2+($D$5-G13)^2)</f>
        <v>0.58309518948452999</v>
      </c>
      <c r="J13" t="s">
        <v>70</v>
      </c>
    </row>
    <row r="15" spans="1:12" ht="15.75" thickBot="1" x14ac:dyDescent="0.3">
      <c r="D15" t="s">
        <v>47</v>
      </c>
    </row>
    <row r="16" spans="1:12" ht="19.5" thickBot="1" x14ac:dyDescent="0.3">
      <c r="D16" s="35" t="s">
        <v>26</v>
      </c>
      <c r="E16" s="36" t="s">
        <v>28</v>
      </c>
      <c r="F16" s="36" t="s">
        <v>29</v>
      </c>
      <c r="G16" s="47" t="s">
        <v>30</v>
      </c>
      <c r="H16" s="49" t="s">
        <v>48</v>
      </c>
      <c r="I16" s="50" t="s">
        <v>49</v>
      </c>
    </row>
    <row r="17" spans="3:13" ht="19.5" thickBot="1" x14ac:dyDescent="0.3">
      <c r="D17" s="39" t="s">
        <v>36</v>
      </c>
      <c r="E17" s="40">
        <v>0.8</v>
      </c>
      <c r="F17" s="40">
        <v>0.6</v>
      </c>
      <c r="G17" s="48">
        <v>0.9</v>
      </c>
      <c r="H17" s="1">
        <f>SQRT((F17-$F$17)^2+(G17-$G$17)^2+(E17-$E$17)^2)</f>
        <v>0</v>
      </c>
      <c r="I17" s="1">
        <f>EXP((-(H17^2))/2*($B$12^2))</f>
        <v>1</v>
      </c>
    </row>
    <row r="18" spans="3:13" ht="19.5" thickBot="1" x14ac:dyDescent="0.3">
      <c r="D18" s="39" t="s">
        <v>38</v>
      </c>
      <c r="E18" s="40">
        <v>0.2</v>
      </c>
      <c r="F18" s="40">
        <v>0.4</v>
      </c>
      <c r="G18" s="48">
        <v>0.8</v>
      </c>
      <c r="H18" s="1">
        <f>SQRT((F18-$F$17)^2+(G18-$G$17)^2+(E18-$E$17)^2)</f>
        <v>0.6403124237432849</v>
      </c>
      <c r="I18" s="1">
        <f>EXP((-(H18^2))/2*($B$12^2))</f>
        <v>0.44043165450599925</v>
      </c>
    </row>
    <row r="20" spans="3:13" x14ac:dyDescent="0.25">
      <c r="D20" t="s">
        <v>50</v>
      </c>
    </row>
    <row r="22" spans="3:13" ht="18.75" customHeight="1" x14ac:dyDescent="0.25">
      <c r="D22" s="79" t="s">
        <v>26</v>
      </c>
      <c r="E22" s="81" t="s">
        <v>28</v>
      </c>
      <c r="F22" s="81" t="s">
        <v>29</v>
      </c>
      <c r="G22" s="81" t="s">
        <v>30</v>
      </c>
      <c r="H22" s="71" t="s">
        <v>51</v>
      </c>
      <c r="I22" s="72"/>
      <c r="J22" s="72"/>
      <c r="K22" s="62" t="s">
        <v>52</v>
      </c>
      <c r="L22" s="62"/>
      <c r="M22" s="62"/>
    </row>
    <row r="23" spans="3:13" ht="17.25" customHeight="1" x14ac:dyDescent="0.25">
      <c r="D23" s="80"/>
      <c r="E23" s="82"/>
      <c r="F23" s="82"/>
      <c r="G23" s="82"/>
      <c r="H23" s="11" t="s">
        <v>15</v>
      </c>
      <c r="I23" s="11" t="s">
        <v>16</v>
      </c>
      <c r="J23" s="53" t="s">
        <v>53</v>
      </c>
      <c r="K23" s="1" t="s">
        <v>15</v>
      </c>
      <c r="L23" s="1" t="s">
        <v>16</v>
      </c>
      <c r="M23" s="1" t="s">
        <v>53</v>
      </c>
    </row>
    <row r="24" spans="3:13" ht="18.75" x14ac:dyDescent="0.25">
      <c r="D24" s="51" t="s">
        <v>36</v>
      </c>
      <c r="E24" s="52">
        <v>0.8</v>
      </c>
      <c r="F24" s="52">
        <v>0.6</v>
      </c>
      <c r="G24" s="52">
        <v>0.9</v>
      </c>
      <c r="H24" s="1">
        <f>B5-E24</f>
        <v>-0.20000000000000007</v>
      </c>
      <c r="I24" s="1">
        <f t="shared" ref="I24:J24" si="0">C5-F24</f>
        <v>9.9999999999999978E-2</v>
      </c>
      <c r="J24" s="1">
        <f t="shared" si="0"/>
        <v>0.20000000000000007</v>
      </c>
      <c r="K24" s="1">
        <f>B11*I17*H24</f>
        <v>-2.0000000000000007E-2</v>
      </c>
      <c r="L24" s="1">
        <f>B11*I17*I24</f>
        <v>9.9999999999999985E-3</v>
      </c>
      <c r="M24" s="1">
        <f>B11*I17*J24</f>
        <v>2.0000000000000007E-2</v>
      </c>
    </row>
    <row r="25" spans="3:13" ht="18.75" x14ac:dyDescent="0.25">
      <c r="D25" s="51" t="s">
        <v>38</v>
      </c>
      <c r="E25" s="52">
        <v>0.2</v>
      </c>
      <c r="F25" s="52">
        <v>0.4</v>
      </c>
      <c r="G25" s="52">
        <v>0.8</v>
      </c>
      <c r="H25" s="1">
        <f>B5-E25</f>
        <v>0.39999999999999997</v>
      </c>
      <c r="I25" s="1">
        <f t="shared" ref="I25:J25" si="1">C5-F25</f>
        <v>0.29999999999999993</v>
      </c>
      <c r="J25" s="1">
        <f t="shared" si="1"/>
        <v>0.30000000000000004</v>
      </c>
      <c r="K25" s="1">
        <f>B11*I18*H25</f>
        <v>1.7617266180239968E-2</v>
      </c>
      <c r="L25" s="1">
        <f>B11*I18*I25</f>
        <v>1.3212949635179976E-2</v>
      </c>
      <c r="M25" s="1">
        <f>B11*I18*J25</f>
        <v>1.321294963517998E-2</v>
      </c>
    </row>
    <row r="28" spans="3:13" ht="15.75" thickBot="1" x14ac:dyDescent="0.3">
      <c r="C28" s="22" t="s">
        <v>12</v>
      </c>
      <c r="D28" t="s">
        <v>54</v>
      </c>
    </row>
    <row r="29" spans="3:13" ht="19.5" thickBot="1" x14ac:dyDescent="0.3">
      <c r="D29" s="35" t="s">
        <v>26</v>
      </c>
      <c r="E29" s="36" t="s">
        <v>28</v>
      </c>
      <c r="F29" s="36" t="s">
        <v>29</v>
      </c>
      <c r="G29" s="47" t="s">
        <v>30</v>
      </c>
      <c r="H29" s="50" t="s">
        <v>55</v>
      </c>
    </row>
    <row r="30" spans="3:13" ht="19.5" thickBot="1" x14ac:dyDescent="0.3">
      <c r="D30" s="39" t="s">
        <v>36</v>
      </c>
      <c r="E30" s="40">
        <f>E24+K24</f>
        <v>0.78</v>
      </c>
      <c r="F30" s="40">
        <f>F24+L24</f>
        <v>0.61</v>
      </c>
      <c r="G30" s="48">
        <f>G24+M24</f>
        <v>0.92</v>
      </c>
      <c r="H30" s="54">
        <f>SQRT(($B$6-E30)^2+($C$6-F30)^2+($D$6-G30)^2)</f>
        <v>0.77903786814249287</v>
      </c>
    </row>
    <row r="31" spans="3:13" ht="19.5" thickBot="1" x14ac:dyDescent="0.3">
      <c r="D31" s="39" t="s">
        <v>38</v>
      </c>
      <c r="E31" s="40">
        <f>E25+K25</f>
        <v>0.21761726618023997</v>
      </c>
      <c r="F31" s="40">
        <f>F25+L25</f>
        <v>0.41321294963518002</v>
      </c>
      <c r="G31" s="48">
        <f t="shared" ref="G31" si="2">G25+M25</f>
        <v>0.81321294963517998</v>
      </c>
      <c r="H31" s="54">
        <f>SQRT(($B$6-E31)^2+($C$6-F31)^2+($D$6-G31)^2)</f>
        <v>0.19866596395434483</v>
      </c>
      <c r="I31" t="s">
        <v>69</v>
      </c>
    </row>
    <row r="33" spans="1:13" ht="15.75" thickBot="1" x14ac:dyDescent="0.3">
      <c r="D33" t="s">
        <v>47</v>
      </c>
    </row>
    <row r="34" spans="1:13" ht="19.5" thickBot="1" x14ac:dyDescent="0.3">
      <c r="D34" s="35" t="s">
        <v>26</v>
      </c>
      <c r="E34" s="36" t="s">
        <v>28</v>
      </c>
      <c r="F34" s="36" t="s">
        <v>29</v>
      </c>
      <c r="G34" s="47" t="s">
        <v>30</v>
      </c>
      <c r="H34" s="57" t="s">
        <v>56</v>
      </c>
      <c r="I34" s="58" t="s">
        <v>57</v>
      </c>
    </row>
    <row r="35" spans="1:13" ht="19.5" thickBot="1" x14ac:dyDescent="0.3">
      <c r="D35" s="39" t="s">
        <v>36</v>
      </c>
      <c r="E35" s="40">
        <f>E30</f>
        <v>0.78</v>
      </c>
      <c r="F35" s="40">
        <f t="shared" ref="F35:G35" si="3">F30</f>
        <v>0.61</v>
      </c>
      <c r="G35" s="48">
        <f t="shared" si="3"/>
        <v>0.92</v>
      </c>
      <c r="H35" s="1">
        <f>SQRT((F35-$F$36)^2+(G35-$G$36)^2+(E35-$E$36)^2)</f>
        <v>0.60531228024507477</v>
      </c>
      <c r="I35" s="1">
        <f>EXP((-(H35^2))/2*($B$12^2))</f>
        <v>0.48055869057633976</v>
      </c>
    </row>
    <row r="36" spans="1:13" ht="19.5" thickBot="1" x14ac:dyDescent="0.3">
      <c r="D36" s="39" t="s">
        <v>38</v>
      </c>
      <c r="E36" s="40">
        <f>E31</f>
        <v>0.21761726618023997</v>
      </c>
      <c r="F36" s="40">
        <f t="shared" ref="F36:G36" si="4">F31</f>
        <v>0.41321294963518002</v>
      </c>
      <c r="G36" s="48">
        <f t="shared" si="4"/>
        <v>0.81321294963517998</v>
      </c>
      <c r="H36" s="1">
        <f>SQRT((F36-$F$36)^2+(G36-$G$36)^2+(E36-$E$36)^2)</f>
        <v>0</v>
      </c>
      <c r="I36" s="1">
        <f>EXP((-(H36^2))/2*($B$12^2))</f>
        <v>1</v>
      </c>
    </row>
    <row r="38" spans="1:13" x14ac:dyDescent="0.25">
      <c r="D38" t="s">
        <v>58</v>
      </c>
    </row>
    <row r="39" spans="1:13" ht="15.75" thickBot="1" x14ac:dyDescent="0.3"/>
    <row r="40" spans="1:13" ht="19.5" customHeight="1" x14ac:dyDescent="0.25">
      <c r="D40" s="73" t="s">
        <v>26</v>
      </c>
      <c r="E40" s="75" t="s">
        <v>28</v>
      </c>
      <c r="F40" s="75" t="s">
        <v>29</v>
      </c>
      <c r="G40" s="77" t="s">
        <v>30</v>
      </c>
      <c r="H40" s="71" t="s">
        <v>51</v>
      </c>
      <c r="I40" s="72"/>
      <c r="J40" s="72"/>
      <c r="K40" s="62" t="s">
        <v>52</v>
      </c>
      <c r="L40" s="62"/>
      <c r="M40" s="62"/>
    </row>
    <row r="41" spans="1:13" ht="15.75" thickBot="1" x14ac:dyDescent="0.3">
      <c r="D41" s="74"/>
      <c r="E41" s="76"/>
      <c r="F41" s="76"/>
      <c r="G41" s="78"/>
      <c r="H41" s="46" t="s">
        <v>15</v>
      </c>
      <c r="I41" s="46" t="s">
        <v>16</v>
      </c>
      <c r="J41" s="53" t="s">
        <v>53</v>
      </c>
      <c r="K41" s="1" t="s">
        <v>15</v>
      </c>
      <c r="L41" s="1" t="s">
        <v>16</v>
      </c>
      <c r="M41" s="1" t="s">
        <v>53</v>
      </c>
    </row>
    <row r="42" spans="1:13" ht="19.5" thickBot="1" x14ac:dyDescent="0.3">
      <c r="D42" s="39" t="s">
        <v>36</v>
      </c>
      <c r="E42" s="40">
        <f>E35</f>
        <v>0.78</v>
      </c>
      <c r="F42" s="40">
        <f>F35</f>
        <v>0.61</v>
      </c>
      <c r="G42" s="48">
        <f>G35</f>
        <v>0.92</v>
      </c>
      <c r="H42" s="1">
        <f>B6-E42</f>
        <v>-0.68</v>
      </c>
      <c r="I42" s="1">
        <f>C6-F42</f>
        <v>-0.31</v>
      </c>
      <c r="J42" s="1">
        <f t="shared" ref="J42" si="5">D6-G42</f>
        <v>-0.22000000000000008</v>
      </c>
      <c r="K42" s="1">
        <f>B11*I35*H42</f>
        <v>-3.2677990959191112E-2</v>
      </c>
      <c r="L42" s="1">
        <f>B11*I35*I42</f>
        <v>-1.4897319407866535E-2</v>
      </c>
      <c r="M42" s="1">
        <f>B11*I35*J42</f>
        <v>-1.0572291192679479E-2</v>
      </c>
    </row>
    <row r="43" spans="1:13" ht="19.5" thickBot="1" x14ac:dyDescent="0.3">
      <c r="D43" s="39" t="s">
        <v>38</v>
      </c>
      <c r="E43" s="40">
        <f>E36</f>
        <v>0.21761726618023997</v>
      </c>
      <c r="F43" s="40">
        <f t="shared" ref="F43:G43" si="6">F36</f>
        <v>0.41321294963518002</v>
      </c>
      <c r="G43" s="40">
        <f t="shared" si="6"/>
        <v>0.81321294963517998</v>
      </c>
      <c r="H43" s="1">
        <f>B6-E43</f>
        <v>-0.11761726618023996</v>
      </c>
      <c r="I43" s="1">
        <f t="shared" ref="I43:J43" si="7">C6-F43</f>
        <v>-0.11321294963518003</v>
      </c>
      <c r="J43" s="1">
        <f t="shared" si="7"/>
        <v>-0.11321294963518003</v>
      </c>
      <c r="K43" s="1">
        <f>B11*I36*H43</f>
        <v>-1.1761726618023997E-2</v>
      </c>
      <c r="L43" s="1">
        <f>B11*I36*I43</f>
        <v>-1.1321294963518004E-2</v>
      </c>
      <c r="M43" s="1">
        <f>B11*I36*J43</f>
        <v>-1.1321294963518004E-2</v>
      </c>
    </row>
    <row r="47" spans="1:13" ht="15.75" thickBot="1" x14ac:dyDescent="0.3">
      <c r="D47" t="s">
        <v>54</v>
      </c>
    </row>
    <row r="48" spans="1:13" ht="19.5" thickBot="1" x14ac:dyDescent="0.3">
      <c r="A48" s="1" t="s">
        <v>66</v>
      </c>
      <c r="B48" s="1"/>
      <c r="C48" s="22" t="s">
        <v>9</v>
      </c>
      <c r="D48" s="35" t="s">
        <v>26</v>
      </c>
      <c r="E48" s="36" t="s">
        <v>28</v>
      </c>
      <c r="F48" s="36" t="s">
        <v>29</v>
      </c>
      <c r="G48" s="47" t="s">
        <v>30</v>
      </c>
      <c r="H48" s="50" t="s">
        <v>55</v>
      </c>
    </row>
    <row r="49" spans="1:13" ht="19.5" thickBot="1" x14ac:dyDescent="0.3">
      <c r="A49" s="1"/>
      <c r="B49" s="1">
        <f>$L$2*EXP((1)/$L$3)</f>
        <v>0.16487212707001284</v>
      </c>
      <c r="D49" s="39" t="s">
        <v>36</v>
      </c>
      <c r="E49" s="40">
        <f>E42+K42</f>
        <v>0.74732200904080892</v>
      </c>
      <c r="F49" s="40">
        <f t="shared" ref="F49:G49" si="8">F42+L42</f>
        <v>0.59510268059213345</v>
      </c>
      <c r="G49" s="40">
        <f t="shared" si="8"/>
        <v>0.9094277088073206</v>
      </c>
      <c r="H49" s="54">
        <f>SQRT(($B$5-E49)^2+($C$5-F49)^2+($D$5-G49)^2)</f>
        <v>0.26272613143196011</v>
      </c>
    </row>
    <row r="50" spans="1:13" ht="19.5" thickBot="1" x14ac:dyDescent="0.3">
      <c r="A50" s="1"/>
      <c r="B50" s="1">
        <f>$L$4*EXP((1)/$L$5)</f>
        <v>3.2974425414002564</v>
      </c>
      <c r="D50" s="39" t="s">
        <v>38</v>
      </c>
      <c r="E50" s="40">
        <f>E43+K43</f>
        <v>0.20585553956221597</v>
      </c>
      <c r="F50" s="40">
        <f t="shared" ref="F50:G50" si="9">F43+L43</f>
        <v>0.40189165467166199</v>
      </c>
      <c r="G50" s="40">
        <f t="shared" si="9"/>
        <v>0.80189165467166201</v>
      </c>
      <c r="H50" s="54">
        <f>SQRT(($B$5-E50)^2+($C$5-F50)^2+($D$5-G50)^2)</f>
        <v>0.57713692205800793</v>
      </c>
      <c r="J50" t="s">
        <v>68</v>
      </c>
    </row>
    <row r="52" spans="1:13" ht="15.75" thickBot="1" x14ac:dyDescent="0.3">
      <c r="D52" t="s">
        <v>47</v>
      </c>
    </row>
    <row r="53" spans="1:13" ht="19.5" thickBot="1" x14ac:dyDescent="0.3">
      <c r="D53" s="35" t="s">
        <v>26</v>
      </c>
      <c r="E53" s="36" t="s">
        <v>28</v>
      </c>
      <c r="F53" s="36" t="s">
        <v>29</v>
      </c>
      <c r="G53" s="47" t="s">
        <v>30</v>
      </c>
      <c r="H53" s="57" t="s">
        <v>56</v>
      </c>
      <c r="I53" s="58" t="s">
        <v>57</v>
      </c>
    </row>
    <row r="54" spans="1:13" ht="19.5" thickBot="1" x14ac:dyDescent="0.3">
      <c r="D54" s="39" t="s">
        <v>36</v>
      </c>
      <c r="E54" s="40">
        <f>E49</f>
        <v>0.74732200904080892</v>
      </c>
      <c r="F54" s="40">
        <f>F49</f>
        <v>0.59510268059213345</v>
      </c>
      <c r="G54" s="48">
        <f>G49</f>
        <v>0.9094277088073206</v>
      </c>
      <c r="H54" s="1">
        <f>SQRT((F54-$F$54)^2+(G54-$G$54)^2+(E54-$E$54)^2)</f>
        <v>0</v>
      </c>
      <c r="I54" s="1">
        <f>EXP((-(H54^2))/2*($B$50^2))</f>
        <v>1</v>
      </c>
    </row>
    <row r="55" spans="1:13" ht="19.5" thickBot="1" x14ac:dyDescent="0.3">
      <c r="D55" s="39" t="s">
        <v>38</v>
      </c>
      <c r="E55" s="40">
        <f>E50</f>
        <v>0.20585553956221597</v>
      </c>
      <c r="F55" s="40">
        <f>F50</f>
        <v>0.40189165467166199</v>
      </c>
      <c r="G55" s="48">
        <f>G50</f>
        <v>0.80189165467166201</v>
      </c>
      <c r="H55" s="1">
        <f>SQRT((F55-$F$54)^2+(G55-$G$54)^2+(E55-$E$54)^2)</f>
        <v>0.58487643228798369</v>
      </c>
      <c r="I55" s="1">
        <f>EXP((-(H55^2))/2*($B$50^2))</f>
        <v>0.15571278452392678</v>
      </c>
    </row>
    <row r="57" spans="1:13" x14ac:dyDescent="0.25">
      <c r="D57" t="s">
        <v>58</v>
      </c>
    </row>
    <row r="58" spans="1:13" ht="15.75" thickBot="1" x14ac:dyDescent="0.3"/>
    <row r="59" spans="1:13" x14ac:dyDescent="0.25">
      <c r="D59" s="73" t="s">
        <v>26</v>
      </c>
      <c r="E59" s="75" t="s">
        <v>28</v>
      </c>
      <c r="F59" s="75" t="s">
        <v>29</v>
      </c>
      <c r="G59" s="77" t="s">
        <v>30</v>
      </c>
      <c r="H59" s="71" t="s">
        <v>51</v>
      </c>
      <c r="I59" s="72"/>
      <c r="J59" s="72"/>
      <c r="K59" s="62" t="s">
        <v>52</v>
      </c>
      <c r="L59" s="62"/>
      <c r="M59" s="62"/>
    </row>
    <row r="60" spans="1:13" ht="15.75" thickBot="1" x14ac:dyDescent="0.3">
      <c r="D60" s="74"/>
      <c r="E60" s="76"/>
      <c r="F60" s="76"/>
      <c r="G60" s="78"/>
      <c r="H60" s="55" t="s">
        <v>15</v>
      </c>
      <c r="I60" s="55" t="s">
        <v>16</v>
      </c>
      <c r="J60" s="53" t="s">
        <v>53</v>
      </c>
      <c r="K60" s="1" t="s">
        <v>15</v>
      </c>
      <c r="L60" s="1" t="s">
        <v>16</v>
      </c>
      <c r="M60" s="1" t="s">
        <v>53</v>
      </c>
    </row>
    <row r="61" spans="1:13" ht="19.5" thickBot="1" x14ac:dyDescent="0.3">
      <c r="D61" s="39" t="s">
        <v>36</v>
      </c>
      <c r="E61" s="40">
        <f>E54</f>
        <v>0.74732200904080892</v>
      </c>
      <c r="F61" s="40">
        <f>F54</f>
        <v>0.59510268059213345</v>
      </c>
      <c r="G61" s="48">
        <f>G54</f>
        <v>0.9094277088073206</v>
      </c>
      <c r="H61" s="1">
        <f>B5-E61</f>
        <v>-0.14732200904080894</v>
      </c>
      <c r="I61" s="1">
        <f>C5-F61</f>
        <v>0.10489731940786651</v>
      </c>
      <c r="J61" s="1">
        <f t="shared" ref="I61:J61" si="10">D5-G61</f>
        <v>0.19057229119267949</v>
      </c>
      <c r="K61" s="1">
        <f>B49*I54*H61</f>
        <v>-2.4289292994785831E-2</v>
      </c>
      <c r="L61" s="1">
        <f>B49*I54*I61</f>
        <v>1.7294644174717492E-2</v>
      </c>
      <c r="M61" s="1">
        <f>B49*I54*J61</f>
        <v>3.1420059009542943E-2</v>
      </c>
    </row>
    <row r="62" spans="1:13" ht="19.5" thickBot="1" x14ac:dyDescent="0.3">
      <c r="D62" s="39" t="s">
        <v>38</v>
      </c>
      <c r="E62" s="40">
        <f>E55</f>
        <v>0.20585553956221597</v>
      </c>
      <c r="F62" s="40">
        <f t="shared" ref="F62:G62" si="11">F55</f>
        <v>0.40189165467166199</v>
      </c>
      <c r="G62" s="40">
        <f t="shared" si="11"/>
        <v>0.80189165467166201</v>
      </c>
      <c r="H62" s="1">
        <f>B5-E62</f>
        <v>0.39414446043778401</v>
      </c>
      <c r="I62" s="1">
        <f t="shared" ref="I62:J62" si="12">C5-F62</f>
        <v>0.29810834532833796</v>
      </c>
      <c r="J62" s="1">
        <f t="shared" si="12"/>
        <v>0.29810834532833808</v>
      </c>
      <c r="K62" s="1">
        <f>B49*I55*H62</f>
        <v>1.0118751699794691E-2</v>
      </c>
      <c r="L62" s="1">
        <f>B49*I55*I62</f>
        <v>7.6532455198371546E-3</v>
      </c>
      <c r="M62" s="1">
        <f>B49*I55*J62</f>
        <v>7.6532455198371572E-3</v>
      </c>
    </row>
    <row r="66" spans="3:13" ht="15.75" thickBot="1" x14ac:dyDescent="0.3">
      <c r="C66" s="22" t="s">
        <v>12</v>
      </c>
      <c r="D66" t="s">
        <v>54</v>
      </c>
    </row>
    <row r="67" spans="3:13" ht="19.5" thickBot="1" x14ac:dyDescent="0.3">
      <c r="D67" s="35" t="s">
        <v>26</v>
      </c>
      <c r="E67" s="36" t="s">
        <v>28</v>
      </c>
      <c r="F67" s="36" t="s">
        <v>29</v>
      </c>
      <c r="G67" s="47" t="s">
        <v>30</v>
      </c>
      <c r="H67" s="50" t="s">
        <v>55</v>
      </c>
    </row>
    <row r="68" spans="3:13" ht="19.5" thickBot="1" x14ac:dyDescent="0.3">
      <c r="D68" s="39" t="s">
        <v>36</v>
      </c>
      <c r="E68" s="40">
        <f>E61+K61</f>
        <v>0.72303271604602304</v>
      </c>
      <c r="F68" s="40">
        <f>F61+L61</f>
        <v>0.61239732476685094</v>
      </c>
      <c r="G68" s="40">
        <f>G61+M61</f>
        <v>0.94084776781686352</v>
      </c>
      <c r="H68" s="54">
        <f>SQRT(($B$6-E68)^2+($C$6-F68)^2+($D$6-G68)^2)</f>
        <v>0.73740728301769276</v>
      </c>
    </row>
    <row r="69" spans="3:13" ht="19.5" thickBot="1" x14ac:dyDescent="0.3">
      <c r="D69" s="39" t="s">
        <v>38</v>
      </c>
      <c r="E69" s="40">
        <f>E62+K62</f>
        <v>0.21597429126201068</v>
      </c>
      <c r="F69" s="40">
        <f>F62+L62</f>
        <v>0.40954490019149914</v>
      </c>
      <c r="G69" s="40">
        <f>G62+M62</f>
        <v>0.80954490019149916</v>
      </c>
      <c r="H69" s="54">
        <f>SQRT(($B$6-E69)^2+($C$6-F69)^2+($D$6-G69)^2)</f>
        <v>0.1935205584677161</v>
      </c>
      <c r="J69" t="s">
        <v>67</v>
      </c>
    </row>
    <row r="71" spans="3:13" ht="15.75" thickBot="1" x14ac:dyDescent="0.3">
      <c r="D71" t="s">
        <v>47</v>
      </c>
    </row>
    <row r="72" spans="3:13" ht="19.5" thickBot="1" x14ac:dyDescent="0.3">
      <c r="D72" s="35" t="s">
        <v>26</v>
      </c>
      <c r="E72" s="36" t="s">
        <v>28</v>
      </c>
      <c r="F72" s="36" t="s">
        <v>29</v>
      </c>
      <c r="G72" s="47" t="s">
        <v>30</v>
      </c>
      <c r="H72" s="57" t="s">
        <v>56</v>
      </c>
      <c r="I72" s="58" t="s">
        <v>57</v>
      </c>
    </row>
    <row r="73" spans="3:13" ht="19.5" thickBot="1" x14ac:dyDescent="0.3">
      <c r="D73" s="39" t="s">
        <v>36</v>
      </c>
      <c r="E73" s="40">
        <f>E68</f>
        <v>0.72303271604602304</v>
      </c>
      <c r="F73" s="40">
        <f>F68</f>
        <v>0.61239732476685094</v>
      </c>
      <c r="G73" s="48">
        <f>G68</f>
        <v>0.94084776781686352</v>
      </c>
      <c r="H73" s="1">
        <f>SQRT((F73-$F$74)^2+(G73-$G$74)^2+(E73-$E$74)^2)</f>
        <v>0.56169190429201199</v>
      </c>
      <c r="I73" s="1">
        <f>EXP((-(H73^2))/2*($B$50^2))</f>
        <v>0.17992344069861432</v>
      </c>
    </row>
    <row r="74" spans="3:13" ht="19.5" thickBot="1" x14ac:dyDescent="0.3">
      <c r="D74" s="39" t="s">
        <v>38</v>
      </c>
      <c r="E74" s="40">
        <f>E69</f>
        <v>0.21597429126201068</v>
      </c>
      <c r="F74" s="40">
        <f>F69</f>
        <v>0.40954490019149914</v>
      </c>
      <c r="G74" s="48">
        <f>G69</f>
        <v>0.80954490019149916</v>
      </c>
      <c r="H74" s="1">
        <f>SQRT((F74-$F$74)^2+(G74-$G$74)^2+(E74-$E$74)^2)</f>
        <v>0</v>
      </c>
      <c r="I74" s="1">
        <f>EXP((-(H74^2))/2*($B$50^2))</f>
        <v>1</v>
      </c>
    </row>
    <row r="76" spans="3:13" x14ac:dyDescent="0.25">
      <c r="D76" t="s">
        <v>58</v>
      </c>
    </row>
    <row r="77" spans="3:13" ht="15.75" thickBot="1" x14ac:dyDescent="0.3"/>
    <row r="78" spans="3:13" x14ac:dyDescent="0.25">
      <c r="D78" s="73" t="s">
        <v>26</v>
      </c>
      <c r="E78" s="75" t="s">
        <v>28</v>
      </c>
      <c r="F78" s="75" t="s">
        <v>29</v>
      </c>
      <c r="G78" s="77" t="s">
        <v>30</v>
      </c>
      <c r="H78" s="71" t="s">
        <v>51</v>
      </c>
      <c r="I78" s="72"/>
      <c r="J78" s="72"/>
      <c r="K78" s="62" t="s">
        <v>52</v>
      </c>
      <c r="L78" s="62"/>
      <c r="M78" s="62"/>
    </row>
    <row r="79" spans="3:13" ht="15.75" thickBot="1" x14ac:dyDescent="0.3">
      <c r="D79" s="74"/>
      <c r="E79" s="76"/>
      <c r="F79" s="76"/>
      <c r="G79" s="78"/>
      <c r="H79" s="55" t="s">
        <v>15</v>
      </c>
      <c r="I79" s="55" t="s">
        <v>16</v>
      </c>
      <c r="J79" s="53" t="s">
        <v>53</v>
      </c>
      <c r="K79" s="1" t="s">
        <v>15</v>
      </c>
      <c r="L79" s="1" t="s">
        <v>16</v>
      </c>
      <c r="M79" s="1" t="s">
        <v>53</v>
      </c>
    </row>
    <row r="80" spans="3:13" ht="19.5" thickBot="1" x14ac:dyDescent="0.3">
      <c r="D80" s="39" t="s">
        <v>36</v>
      </c>
      <c r="E80" s="40">
        <f>E73</f>
        <v>0.72303271604602304</v>
      </c>
      <c r="F80" s="40">
        <f>F73</f>
        <v>0.61239732476685094</v>
      </c>
      <c r="G80" s="48">
        <f>G73</f>
        <v>0.94084776781686352</v>
      </c>
      <c r="H80" s="1">
        <f>B6-E80</f>
        <v>-0.62303271604602306</v>
      </c>
      <c r="I80" s="1">
        <f t="shared" ref="I80:J80" si="13">C6-F80</f>
        <v>-0.31239732476685095</v>
      </c>
      <c r="J80" s="1">
        <f t="shared" si="13"/>
        <v>-0.24084776781686357</v>
      </c>
      <c r="K80" s="1">
        <f>B49*I73*H80</f>
        <v>-1.8481867015908805E-2</v>
      </c>
      <c r="L80" s="1">
        <f>B49*I73*I80</f>
        <v>-9.2670668229244552E-3</v>
      </c>
      <c r="M80" s="1">
        <f>B49*I73*J80</f>
        <v>-7.1445949806926935E-3</v>
      </c>
    </row>
    <row r="81" spans="4:13" ht="19.5" thickBot="1" x14ac:dyDescent="0.3">
      <c r="D81" s="39" t="s">
        <v>38</v>
      </c>
      <c r="E81" s="40">
        <f>E74</f>
        <v>0.21597429126201068</v>
      </c>
      <c r="F81" s="40">
        <f t="shared" ref="F81:G81" si="14">F74</f>
        <v>0.40954490019149914</v>
      </c>
      <c r="G81" s="40">
        <f t="shared" si="14"/>
        <v>0.80954490019149916</v>
      </c>
      <c r="H81" s="1">
        <f>B6-E81</f>
        <v>-0.11597429126201067</v>
      </c>
      <c r="I81" s="1">
        <f t="shared" ref="I81:J81" si="15">C6-F81</f>
        <v>-0.10954490019149915</v>
      </c>
      <c r="J81" s="1">
        <f t="shared" si="15"/>
        <v>-0.10954490019149921</v>
      </c>
      <c r="K81" s="1">
        <f>B49*I74*H81</f>
        <v>-1.9120928085804904E-2</v>
      </c>
      <c r="L81" s="1">
        <f>B49*I74*I81</f>
        <v>-1.8060900704244723E-2</v>
      </c>
      <c r="M81" s="1">
        <f>B49*I74*J81</f>
        <v>-1.806090070424473E-2</v>
      </c>
    </row>
  </sheetData>
  <mergeCells count="24">
    <mergeCell ref="K59:M59"/>
    <mergeCell ref="D78:D79"/>
    <mergeCell ref="E78:E79"/>
    <mergeCell ref="F78:F79"/>
    <mergeCell ref="G78:G79"/>
    <mergeCell ref="H78:J78"/>
    <mergeCell ref="K78:M78"/>
    <mergeCell ref="D59:D60"/>
    <mergeCell ref="E59:E60"/>
    <mergeCell ref="F59:F60"/>
    <mergeCell ref="G59:G60"/>
    <mergeCell ref="H59:J59"/>
    <mergeCell ref="K22:M22"/>
    <mergeCell ref="H40:J40"/>
    <mergeCell ref="K40:M40"/>
    <mergeCell ref="D40:D41"/>
    <mergeCell ref="E40:E41"/>
    <mergeCell ref="F40:F41"/>
    <mergeCell ref="G40:G41"/>
    <mergeCell ref="D22:D23"/>
    <mergeCell ref="E22:E23"/>
    <mergeCell ref="F22:F23"/>
    <mergeCell ref="G22:G23"/>
    <mergeCell ref="H22:J2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tabSelected="1" topLeftCell="A121" workbookViewId="0">
      <selection activeCell="K12" sqref="K12"/>
    </sheetView>
  </sheetViews>
  <sheetFormatPr defaultRowHeight="15" x14ac:dyDescent="0.25"/>
  <cols>
    <col min="6" max="9" width="13.140625" bestFit="1" customWidth="1"/>
    <col min="11" max="11" width="12.7109375" customWidth="1"/>
    <col min="14" max="14" width="14" customWidth="1"/>
    <col min="15" max="17" width="12" bestFit="1" customWidth="1"/>
  </cols>
  <sheetData>
    <row r="1" spans="1:15" ht="21" thickBot="1" x14ac:dyDescent="0.35">
      <c r="A1" s="42" t="s">
        <v>25</v>
      </c>
    </row>
    <row r="2" spans="1:15" ht="19.5" thickBot="1" x14ac:dyDescent="0.3">
      <c r="A2" s="35" t="s">
        <v>26</v>
      </c>
      <c r="B2" s="36" t="s">
        <v>28</v>
      </c>
      <c r="C2" s="36" t="s">
        <v>29</v>
      </c>
      <c r="D2" s="36" t="s">
        <v>30</v>
      </c>
      <c r="E2" s="36" t="s">
        <v>31</v>
      </c>
      <c r="F2" s="37"/>
      <c r="G2" s="37"/>
      <c r="H2" s="38" t="s">
        <v>27</v>
      </c>
      <c r="I2" s="36" t="s">
        <v>32</v>
      </c>
      <c r="J2" s="36" t="s">
        <v>33</v>
      </c>
      <c r="K2" s="36" t="s">
        <v>34</v>
      </c>
      <c r="L2" s="36" t="s">
        <v>35</v>
      </c>
      <c r="N2" s="1"/>
      <c r="O2" s="1">
        <v>0.1</v>
      </c>
    </row>
    <row r="3" spans="1:15" ht="19.5" thickBot="1" x14ac:dyDescent="0.3">
      <c r="A3" s="39" t="s">
        <v>36</v>
      </c>
      <c r="B3" s="40">
        <v>0.8</v>
      </c>
      <c r="C3" s="40">
        <v>0.6</v>
      </c>
      <c r="D3" s="40">
        <v>0.3</v>
      </c>
      <c r="E3" s="40">
        <v>0.4</v>
      </c>
      <c r="F3" s="37"/>
      <c r="G3" s="37"/>
      <c r="H3" s="36" t="s">
        <v>37</v>
      </c>
      <c r="I3" s="40">
        <v>2</v>
      </c>
      <c r="J3" s="40">
        <v>5</v>
      </c>
      <c r="K3" s="40">
        <v>7</v>
      </c>
      <c r="L3" s="40">
        <v>9</v>
      </c>
      <c r="N3" s="1"/>
      <c r="O3" s="1">
        <v>2</v>
      </c>
    </row>
    <row r="4" spans="1:15" ht="19.5" thickBot="1" x14ac:dyDescent="0.3">
      <c r="A4" s="39" t="s">
        <v>38</v>
      </c>
      <c r="B4" s="40">
        <v>0.2</v>
      </c>
      <c r="C4" s="40">
        <v>0.6</v>
      </c>
      <c r="D4" s="40">
        <v>0.8</v>
      </c>
      <c r="E4" s="40">
        <v>0.9</v>
      </c>
      <c r="F4" s="37"/>
      <c r="G4" s="37"/>
      <c r="H4" s="36" t="s">
        <v>39</v>
      </c>
      <c r="I4" s="40">
        <v>7</v>
      </c>
      <c r="J4" s="40">
        <v>6</v>
      </c>
      <c r="K4" s="40">
        <v>2</v>
      </c>
      <c r="L4" s="40">
        <v>4</v>
      </c>
      <c r="N4" s="1"/>
      <c r="O4" s="1">
        <v>2</v>
      </c>
    </row>
    <row r="5" spans="1:15" ht="19.5" thickBot="1" x14ac:dyDescent="0.3">
      <c r="A5" s="37"/>
      <c r="B5" s="37"/>
      <c r="C5" s="37"/>
      <c r="D5" s="37"/>
      <c r="E5" s="37"/>
      <c r="F5" s="37"/>
      <c r="G5" s="37"/>
      <c r="H5" s="36" t="s">
        <v>40</v>
      </c>
      <c r="I5" s="40">
        <v>3</v>
      </c>
      <c r="J5" s="40">
        <v>4</v>
      </c>
      <c r="K5" s="40">
        <v>8</v>
      </c>
      <c r="L5" s="40">
        <v>8</v>
      </c>
      <c r="N5" s="1"/>
      <c r="O5" s="1">
        <v>2</v>
      </c>
    </row>
    <row r="6" spans="1:15" ht="19.5" thickBot="1" x14ac:dyDescent="0.3">
      <c r="A6" s="37"/>
      <c r="B6" s="37"/>
      <c r="C6" s="37"/>
      <c r="D6" s="37"/>
      <c r="E6" s="37"/>
      <c r="F6" s="37"/>
      <c r="G6" s="37"/>
      <c r="H6" s="36" t="s">
        <v>41</v>
      </c>
      <c r="I6" s="40">
        <v>8</v>
      </c>
      <c r="J6" s="40">
        <v>7</v>
      </c>
      <c r="K6" s="40">
        <v>3</v>
      </c>
      <c r="L6" s="40">
        <v>3</v>
      </c>
    </row>
    <row r="8" spans="1:15" ht="18" x14ac:dyDescent="0.25">
      <c r="A8" s="44" t="s">
        <v>42</v>
      </c>
    </row>
    <row r="10" spans="1:15" ht="15.75" thickBot="1" x14ac:dyDescent="0.3">
      <c r="A10" s="62" t="s">
        <v>59</v>
      </c>
      <c r="B10" s="62"/>
      <c r="D10" s="22" t="s">
        <v>9</v>
      </c>
      <c r="E10" t="s">
        <v>54</v>
      </c>
    </row>
    <row r="11" spans="1:15" ht="19.5" thickBot="1" x14ac:dyDescent="0.3">
      <c r="A11" s="1"/>
      <c r="B11" s="1">
        <f>$O$2*EXP((0)/$O$3)</f>
        <v>0.1</v>
      </c>
      <c r="E11" s="35" t="s">
        <v>26</v>
      </c>
      <c r="F11" s="36" t="s">
        <v>28</v>
      </c>
      <c r="G11" s="36" t="s">
        <v>29</v>
      </c>
      <c r="H11" s="36" t="s">
        <v>30</v>
      </c>
      <c r="I11" s="36" t="s">
        <v>31</v>
      </c>
      <c r="J11" s="1"/>
    </row>
    <row r="12" spans="1:15" ht="19.5" thickBot="1" x14ac:dyDescent="0.3">
      <c r="A12" s="1"/>
      <c r="B12" s="1">
        <f>$O$4*EXP((0)/$O$5)</f>
        <v>2</v>
      </c>
      <c r="E12" s="39" t="s">
        <v>36</v>
      </c>
      <c r="F12" s="40">
        <v>0.8</v>
      </c>
      <c r="G12" s="40">
        <v>0.6</v>
      </c>
      <c r="H12" s="40">
        <v>0.3</v>
      </c>
      <c r="I12" s="48">
        <v>0.4</v>
      </c>
      <c r="J12" s="1">
        <f>SQRT(($I$3-F12)^2+($J$3-G12)^2+($K$3-H12)^2+($L$3-I12)^2)</f>
        <v>11.817360111293892</v>
      </c>
    </row>
    <row r="13" spans="1:15" ht="19.5" thickBot="1" x14ac:dyDescent="0.3">
      <c r="E13" s="39" t="s">
        <v>38</v>
      </c>
      <c r="F13" s="40">
        <v>0.2</v>
      </c>
      <c r="G13" s="40">
        <v>0.6</v>
      </c>
      <c r="H13" s="40">
        <v>0.8</v>
      </c>
      <c r="I13" s="48">
        <v>0.9</v>
      </c>
      <c r="J13" s="1">
        <f>SQRT(($I$3-F13)^2+($J$3-G13)^2+($K$3-H13)^2+($L$3-I13)^2)</f>
        <v>11.253888216967503</v>
      </c>
      <c r="L13" t="s">
        <v>72</v>
      </c>
    </row>
    <row r="15" spans="1:15" ht="15.75" thickBot="1" x14ac:dyDescent="0.3">
      <c r="E15" t="s">
        <v>47</v>
      </c>
    </row>
    <row r="16" spans="1:15" ht="19.5" thickBot="1" x14ac:dyDescent="0.3">
      <c r="E16" s="35" t="s">
        <v>26</v>
      </c>
      <c r="F16" s="36" t="s">
        <v>28</v>
      </c>
      <c r="G16" s="36" t="s">
        <v>29</v>
      </c>
      <c r="H16" s="36" t="s">
        <v>30</v>
      </c>
      <c r="I16" s="36" t="s">
        <v>31</v>
      </c>
      <c r="J16" s="1"/>
      <c r="K16" s="8"/>
    </row>
    <row r="17" spans="4:17" ht="19.5" thickBot="1" x14ac:dyDescent="0.3">
      <c r="E17" s="39" t="s">
        <v>36</v>
      </c>
      <c r="F17" s="40">
        <v>0.8</v>
      </c>
      <c r="G17" s="40">
        <v>0.6</v>
      </c>
      <c r="H17" s="40">
        <v>0.3</v>
      </c>
      <c r="I17" s="48">
        <v>0.4</v>
      </c>
      <c r="J17" s="1">
        <f>SQRT((F17-$F$18)^2+(G17-$G$18)^2+(H17-$H$18)^2+(I17-$I$18)^2)</f>
        <v>0.92736184954957046</v>
      </c>
      <c r="K17" s="1">
        <f>EXP((-(J17^2))/2*($B$12^2))</f>
        <v>0.17906614791149314</v>
      </c>
    </row>
    <row r="18" spans="4:17" ht="19.5" thickBot="1" x14ac:dyDescent="0.3">
      <c r="E18" s="39" t="s">
        <v>38</v>
      </c>
      <c r="F18" s="40">
        <v>0.2</v>
      </c>
      <c r="G18" s="40">
        <v>0.6</v>
      </c>
      <c r="H18" s="40">
        <v>0.8</v>
      </c>
      <c r="I18" s="48">
        <v>0.9</v>
      </c>
      <c r="J18" s="1">
        <f>SQRT((F18-$F$18)^2+(G18-$G$18)^2+(H18-$H$18)^2+(I18-$I$18)^2)</f>
        <v>0</v>
      </c>
      <c r="K18" s="1">
        <f>EXP((-(J18^2))/2*($B$12^2))</f>
        <v>1</v>
      </c>
    </row>
    <row r="20" spans="4:17" ht="15.75" thickBot="1" x14ac:dyDescent="0.3">
      <c r="E20" t="s">
        <v>58</v>
      </c>
    </row>
    <row r="21" spans="4:17" ht="19.5" customHeight="1" x14ac:dyDescent="0.25">
      <c r="E21" s="73" t="s">
        <v>26</v>
      </c>
      <c r="F21" s="75" t="s">
        <v>28</v>
      </c>
      <c r="G21" s="75" t="s">
        <v>29</v>
      </c>
      <c r="H21" s="75" t="s">
        <v>30</v>
      </c>
      <c r="I21" s="83" t="s">
        <v>31</v>
      </c>
      <c r="J21" s="62" t="s">
        <v>51</v>
      </c>
      <c r="K21" s="62"/>
      <c r="L21" s="62"/>
      <c r="M21" s="62"/>
      <c r="N21" s="62" t="s">
        <v>52</v>
      </c>
      <c r="O21" s="62"/>
      <c r="P21" s="62"/>
      <c r="Q21" s="62"/>
    </row>
    <row r="22" spans="4:17" ht="15.75" thickBot="1" x14ac:dyDescent="0.3">
      <c r="E22" s="74"/>
      <c r="F22" s="76"/>
      <c r="G22" s="76"/>
      <c r="H22" s="76"/>
      <c r="I22" s="84"/>
      <c r="J22" s="46" t="s">
        <v>60</v>
      </c>
      <c r="K22" s="46" t="s">
        <v>61</v>
      </c>
      <c r="L22" s="46" t="s">
        <v>62</v>
      </c>
      <c r="M22" s="46" t="s">
        <v>63</v>
      </c>
      <c r="N22" s="46" t="s">
        <v>60</v>
      </c>
      <c r="O22" s="46" t="s">
        <v>61</v>
      </c>
      <c r="P22" s="46" t="s">
        <v>62</v>
      </c>
      <c r="Q22" s="46" t="s">
        <v>63</v>
      </c>
    </row>
    <row r="23" spans="4:17" ht="19.5" thickBot="1" x14ac:dyDescent="0.3">
      <c r="E23" s="39" t="s">
        <v>36</v>
      </c>
      <c r="F23" s="40">
        <v>0.8</v>
      </c>
      <c r="G23" s="40">
        <v>0.6</v>
      </c>
      <c r="H23" s="40">
        <v>0.3</v>
      </c>
      <c r="I23" s="48">
        <v>0.4</v>
      </c>
      <c r="J23" s="1">
        <f>I3-F23</f>
        <v>1.2</v>
      </c>
      <c r="K23" s="1">
        <f>J3-G23</f>
        <v>4.4000000000000004</v>
      </c>
      <c r="L23" s="1">
        <f>K3-H23</f>
        <v>6.7</v>
      </c>
      <c r="M23" s="1">
        <f t="shared" ref="M23" si="0">L3-I23</f>
        <v>8.6</v>
      </c>
      <c r="N23" s="1">
        <f>B11*K17*J23</f>
        <v>2.1487937749379175E-2</v>
      </c>
      <c r="O23" s="1">
        <f>B11*K17*K23</f>
        <v>7.8789105081056993E-2</v>
      </c>
      <c r="P23" s="1">
        <f>B11*K17*L23</f>
        <v>0.1199743191007004</v>
      </c>
      <c r="Q23" s="1">
        <f>B11*K17*M23</f>
        <v>0.1539968872038841</v>
      </c>
    </row>
    <row r="24" spans="4:17" ht="19.5" thickBot="1" x14ac:dyDescent="0.3">
      <c r="E24" s="39" t="s">
        <v>38</v>
      </c>
      <c r="F24" s="40">
        <v>0.2</v>
      </c>
      <c r="G24" s="40">
        <v>0.6</v>
      </c>
      <c r="H24" s="40">
        <v>0.8</v>
      </c>
      <c r="I24" s="48">
        <v>0.9</v>
      </c>
      <c r="J24" s="1">
        <f>I3-F24</f>
        <v>1.8</v>
      </c>
      <c r="K24" s="1">
        <f>J3-G24</f>
        <v>4.4000000000000004</v>
      </c>
      <c r="L24" s="1">
        <f t="shared" ref="L24:M24" si="1">K3-H24</f>
        <v>6.2</v>
      </c>
      <c r="M24" s="1">
        <f t="shared" si="1"/>
        <v>8.1</v>
      </c>
      <c r="N24" s="1">
        <f>B11*K18*J24</f>
        <v>0.18000000000000002</v>
      </c>
      <c r="O24" s="1">
        <f>B11*K18*K24</f>
        <v>0.44000000000000006</v>
      </c>
      <c r="P24" s="1">
        <f>B11*K18*L24</f>
        <v>0.62000000000000011</v>
      </c>
      <c r="Q24" s="1">
        <f>B11*K18*M24</f>
        <v>0.81</v>
      </c>
    </row>
    <row r="26" spans="4:17" ht="15.75" thickBot="1" x14ac:dyDescent="0.3">
      <c r="D26" s="22" t="s">
        <v>12</v>
      </c>
      <c r="E26" t="s">
        <v>54</v>
      </c>
    </row>
    <row r="27" spans="4:17" ht="19.5" thickBot="1" x14ac:dyDescent="0.3">
      <c r="E27" s="35" t="s">
        <v>26</v>
      </c>
      <c r="F27" s="36" t="s">
        <v>28</v>
      </c>
      <c r="G27" s="36" t="s">
        <v>29</v>
      </c>
      <c r="H27" s="36" t="s">
        <v>30</v>
      </c>
      <c r="I27" s="36" t="s">
        <v>31</v>
      </c>
      <c r="J27" s="1"/>
    </row>
    <row r="28" spans="4:17" ht="19.5" thickBot="1" x14ac:dyDescent="0.3">
      <c r="E28" s="39" t="s">
        <v>36</v>
      </c>
      <c r="F28" s="40">
        <f t="shared" ref="F28:H29" si="2">F23+N23</f>
        <v>0.82148793774937923</v>
      </c>
      <c r="G28" s="40">
        <f t="shared" si="2"/>
        <v>0.67878910508105694</v>
      </c>
      <c r="H28" s="40">
        <f t="shared" si="2"/>
        <v>0.41997431910070038</v>
      </c>
      <c r="I28" s="40">
        <f t="shared" ref="I28" si="3">I23+Q23</f>
        <v>0.55399688720388407</v>
      </c>
      <c r="J28" s="1">
        <f>SQRT(($I$4-F28)^2+($J$4-G28)^2+($K$4-H28)^2+($L$4-I28)^2)</f>
        <v>8.9922586315831854</v>
      </c>
    </row>
    <row r="29" spans="4:17" ht="19.5" thickBot="1" x14ac:dyDescent="0.3">
      <c r="E29" s="39" t="s">
        <v>38</v>
      </c>
      <c r="F29" s="40">
        <f t="shared" si="2"/>
        <v>0.38</v>
      </c>
      <c r="G29" s="40">
        <f t="shared" si="2"/>
        <v>1.04</v>
      </c>
      <c r="H29" s="40">
        <f t="shared" si="2"/>
        <v>1.4200000000000002</v>
      </c>
      <c r="I29" s="40">
        <f t="shared" ref="I29" si="4">I24+Q24</f>
        <v>1.71</v>
      </c>
      <c r="J29" s="1">
        <f>SQRT(($I$4-F29)^2+($J$4-G29)^2+($K$4-H29)^2+($L$4-I29)^2)</f>
        <v>8.6027030635725197</v>
      </c>
      <c r="L29" t="s">
        <v>72</v>
      </c>
    </row>
    <row r="30" spans="4:17" x14ac:dyDescent="0.25">
      <c r="E30" s="59"/>
      <c r="F30" s="60"/>
      <c r="G30" s="60"/>
      <c r="H30" s="60"/>
      <c r="I30" s="60"/>
      <c r="J30" s="5"/>
    </row>
    <row r="31" spans="4:17" ht="15.75" thickBot="1" x14ac:dyDescent="0.3">
      <c r="E31" s="56" t="s">
        <v>47</v>
      </c>
    </row>
    <row r="32" spans="4:17" ht="19.5" thickBot="1" x14ac:dyDescent="0.3">
      <c r="E32" s="35" t="s">
        <v>26</v>
      </c>
      <c r="F32" s="36" t="s">
        <v>28</v>
      </c>
      <c r="G32" s="36" t="s">
        <v>29</v>
      </c>
      <c r="H32" s="36" t="s">
        <v>30</v>
      </c>
      <c r="I32" s="36" t="s">
        <v>31</v>
      </c>
      <c r="J32" s="1"/>
      <c r="K32" s="8"/>
    </row>
    <row r="33" spans="4:17" ht="19.5" thickBot="1" x14ac:dyDescent="0.3">
      <c r="E33" s="39" t="s">
        <v>36</v>
      </c>
      <c r="F33" s="40">
        <f>F28</f>
        <v>0.82148793774937923</v>
      </c>
      <c r="G33" s="40">
        <f>G28</f>
        <v>0.67878910508105694</v>
      </c>
      <c r="H33" s="40">
        <f>H28</f>
        <v>0.41997431910070038</v>
      </c>
      <c r="I33" s="48">
        <f>I28</f>
        <v>0.55399688720388407</v>
      </c>
      <c r="J33" s="1">
        <f>SQRT((F33-$F$34)^2+(G33-$G$34)^2+(H33-$H$34)^2+(I33-$I$34)^2)</f>
        <v>1.6314960830595828</v>
      </c>
      <c r="K33" s="1">
        <f>EXP((-(J33^2))/2*($B$12^2))</f>
        <v>4.8753716668842725E-3</v>
      </c>
    </row>
    <row r="34" spans="4:17" ht="19.5" thickBot="1" x14ac:dyDescent="0.3">
      <c r="E34" s="39" t="s">
        <v>38</v>
      </c>
      <c r="F34" s="40">
        <f>F29</f>
        <v>0.38</v>
      </c>
      <c r="G34" s="40">
        <f>G29</f>
        <v>1.04</v>
      </c>
      <c r="H34" s="40">
        <f t="shared" ref="H34:I34" si="5">H29</f>
        <v>1.4200000000000002</v>
      </c>
      <c r="I34" s="40">
        <f t="shared" si="5"/>
        <v>1.71</v>
      </c>
      <c r="J34" s="1">
        <f>SQRT((F34-$F$34)^2+(G34-$G$34)^2+(H34-$H$34)^2+(I34-$I$34)^2)</f>
        <v>0</v>
      </c>
      <c r="K34" s="1">
        <f>EXP((-(J34^2))/2*($B$12^2))</f>
        <v>1</v>
      </c>
    </row>
    <row r="36" spans="4:17" ht="15.75" thickBot="1" x14ac:dyDescent="0.3">
      <c r="E36" s="61" t="s">
        <v>50</v>
      </c>
    </row>
    <row r="37" spans="4:17" x14ac:dyDescent="0.25">
      <c r="E37" s="73" t="s">
        <v>26</v>
      </c>
      <c r="F37" s="75" t="s">
        <v>28</v>
      </c>
      <c r="G37" s="75" t="s">
        <v>29</v>
      </c>
      <c r="H37" s="75" t="s">
        <v>30</v>
      </c>
      <c r="I37" s="83" t="s">
        <v>31</v>
      </c>
      <c r="J37" s="62" t="s">
        <v>51</v>
      </c>
      <c r="K37" s="62"/>
      <c r="L37" s="62"/>
      <c r="M37" s="62"/>
      <c r="N37" s="62" t="s">
        <v>52</v>
      </c>
      <c r="O37" s="62"/>
      <c r="P37" s="62"/>
      <c r="Q37" s="62"/>
    </row>
    <row r="38" spans="4:17" ht="15.75" thickBot="1" x14ac:dyDescent="0.3">
      <c r="E38" s="74"/>
      <c r="F38" s="76"/>
      <c r="G38" s="76"/>
      <c r="H38" s="76"/>
      <c r="I38" s="84"/>
      <c r="J38" s="46" t="s">
        <v>60</v>
      </c>
      <c r="K38" s="46" t="s">
        <v>61</v>
      </c>
      <c r="L38" s="46" t="s">
        <v>62</v>
      </c>
      <c r="M38" s="46" t="s">
        <v>63</v>
      </c>
      <c r="N38" s="46" t="s">
        <v>60</v>
      </c>
      <c r="O38" s="46" t="s">
        <v>61</v>
      </c>
      <c r="P38" s="46" t="s">
        <v>62</v>
      </c>
      <c r="Q38" s="46" t="s">
        <v>63</v>
      </c>
    </row>
    <row r="39" spans="4:17" ht="19.5" thickBot="1" x14ac:dyDescent="0.3">
      <c r="E39" s="39" t="s">
        <v>36</v>
      </c>
      <c r="F39" s="40">
        <f>F28</f>
        <v>0.82148793774937923</v>
      </c>
      <c r="G39" s="40">
        <f t="shared" ref="G39:I39" si="6">G28</f>
        <v>0.67878910508105694</v>
      </c>
      <c r="H39" s="40">
        <f t="shared" si="6"/>
        <v>0.41997431910070038</v>
      </c>
      <c r="I39" s="40">
        <f t="shared" si="6"/>
        <v>0.55399688720388407</v>
      </c>
      <c r="J39" s="1">
        <f>I4-F39</f>
        <v>6.1785120622506211</v>
      </c>
      <c r="K39" s="1">
        <f t="shared" ref="K39:M39" si="7">J4-G39</f>
        <v>5.3212108949189432</v>
      </c>
      <c r="L39" s="1">
        <f t="shared" si="7"/>
        <v>1.5800256808992996</v>
      </c>
      <c r="M39" s="1">
        <f t="shared" si="7"/>
        <v>3.4460031127961157</v>
      </c>
      <c r="N39" s="1">
        <f>B11*K33*J39</f>
        <v>3.0122542651799399E-3</v>
      </c>
      <c r="O39" s="1">
        <f>B11*K33*K39</f>
        <v>2.5942880830603721E-3</v>
      </c>
      <c r="P39" s="1">
        <f>B11*K33*L39</f>
        <v>7.7032124376059767E-4</v>
      </c>
      <c r="Q39" s="1">
        <f>B11*K33*M39</f>
        <v>1.6800545940121193E-3</v>
      </c>
    </row>
    <row r="40" spans="4:17" ht="19.5" thickBot="1" x14ac:dyDescent="0.3">
      <c r="E40" s="39" t="s">
        <v>38</v>
      </c>
      <c r="F40" s="40">
        <f>F29</f>
        <v>0.38</v>
      </c>
      <c r="G40" s="40">
        <f t="shared" ref="G40:I40" si="8">G29</f>
        <v>1.04</v>
      </c>
      <c r="H40" s="40">
        <f t="shared" si="8"/>
        <v>1.4200000000000002</v>
      </c>
      <c r="I40" s="40">
        <f t="shared" si="8"/>
        <v>1.71</v>
      </c>
      <c r="J40" s="1">
        <f>I4-F40</f>
        <v>6.62</v>
      </c>
      <c r="K40" s="1">
        <f>J4-G40</f>
        <v>4.96</v>
      </c>
      <c r="L40" s="1">
        <f t="shared" ref="L40:M40" si="9">K4-H40</f>
        <v>0.57999999999999985</v>
      </c>
      <c r="M40" s="1">
        <f t="shared" si="9"/>
        <v>2.29</v>
      </c>
      <c r="N40" s="1">
        <f>B11*K34*J40</f>
        <v>0.66200000000000003</v>
      </c>
      <c r="O40" s="1">
        <f>B11*K34*K40</f>
        <v>0.496</v>
      </c>
      <c r="P40" s="1">
        <f>B11*K34*L40</f>
        <v>5.7999999999999989E-2</v>
      </c>
      <c r="Q40" s="1">
        <f>B11*K34*M40</f>
        <v>0.22900000000000001</v>
      </c>
    </row>
    <row r="42" spans="4:17" ht="15.75" thickBot="1" x14ac:dyDescent="0.3">
      <c r="D42" s="22" t="s">
        <v>64</v>
      </c>
      <c r="E42" t="s">
        <v>54</v>
      </c>
    </row>
    <row r="43" spans="4:17" ht="19.5" thickBot="1" x14ac:dyDescent="0.3">
      <c r="E43" s="35" t="s">
        <v>26</v>
      </c>
      <c r="F43" s="36" t="s">
        <v>28</v>
      </c>
      <c r="G43" s="36" t="s">
        <v>29</v>
      </c>
      <c r="H43" s="36" t="s">
        <v>30</v>
      </c>
      <c r="I43" s="36" t="s">
        <v>31</v>
      </c>
      <c r="J43" s="1"/>
    </row>
    <row r="44" spans="4:17" ht="19.5" thickBot="1" x14ac:dyDescent="0.3">
      <c r="E44" s="39" t="s">
        <v>36</v>
      </c>
      <c r="F44" s="40">
        <f>F39+N39</f>
        <v>0.82450019201455915</v>
      </c>
      <c r="G44" s="40">
        <f>G39+O39</f>
        <v>0.68138339316411733</v>
      </c>
      <c r="H44" s="40">
        <f t="shared" ref="H44:I44" si="10">H39+P39</f>
        <v>0.42074464034446096</v>
      </c>
      <c r="I44" s="40">
        <f t="shared" si="10"/>
        <v>0.55567694179789617</v>
      </c>
      <c r="J44" s="1">
        <f>SQRT(($I$5-F44)^2+($J$5-G44)^2+($K$5-H44)^2+($L$5-I44)^2)</f>
        <v>11.340594040854223</v>
      </c>
    </row>
    <row r="45" spans="4:17" ht="19.5" thickBot="1" x14ac:dyDescent="0.3">
      <c r="E45" s="39" t="s">
        <v>38</v>
      </c>
      <c r="F45" s="40">
        <f>F40+N40</f>
        <v>1.042</v>
      </c>
      <c r="G45" s="40">
        <f t="shared" ref="G45:I45" si="11">G40+O40</f>
        <v>1.536</v>
      </c>
      <c r="H45" s="40">
        <f t="shared" si="11"/>
        <v>1.4780000000000002</v>
      </c>
      <c r="I45" s="40">
        <f t="shared" si="11"/>
        <v>1.9390000000000001</v>
      </c>
      <c r="J45" s="1">
        <f>SQRT(($I$5-F45)^2+($J$5-G45)^2+($K$5-H45)^2+($L$5-I45)^2)</f>
        <v>9.4433714848035084</v>
      </c>
      <c r="L45" t="s">
        <v>72</v>
      </c>
    </row>
    <row r="47" spans="4:17" ht="15.75" thickBot="1" x14ac:dyDescent="0.3">
      <c r="E47" t="s">
        <v>47</v>
      </c>
    </row>
    <row r="48" spans="4:17" ht="19.5" thickBot="1" x14ac:dyDescent="0.3">
      <c r="E48" s="35" t="s">
        <v>26</v>
      </c>
      <c r="F48" s="36" t="s">
        <v>28</v>
      </c>
      <c r="G48" s="36" t="s">
        <v>29</v>
      </c>
      <c r="H48" s="36" t="s">
        <v>30</v>
      </c>
      <c r="I48" s="36" t="s">
        <v>31</v>
      </c>
      <c r="J48" s="1"/>
      <c r="K48" s="8"/>
    </row>
    <row r="49" spans="4:17" ht="19.5" thickBot="1" x14ac:dyDescent="0.3">
      <c r="E49" s="39" t="s">
        <v>36</v>
      </c>
      <c r="F49" s="40">
        <f>F44</f>
        <v>0.82450019201455915</v>
      </c>
      <c r="G49" s="40">
        <f>G44</f>
        <v>0.68138339316411733</v>
      </c>
      <c r="H49" s="40">
        <f>H44</f>
        <v>0.42074464034446096</v>
      </c>
      <c r="I49" s="48">
        <f>I44</f>
        <v>0.55567694179789617</v>
      </c>
      <c r="J49" s="1">
        <f>SQRT((F49-$F$50)^2+(G49-$G$50)^2+(H49-$H$50)^2+(I49-$I$50)^2)</f>
        <v>1.9516780702839713</v>
      </c>
      <c r="K49" s="1">
        <f>EXP((-(J49^2))/2*($B$12^2))</f>
        <v>4.9147741035455354E-4</v>
      </c>
    </row>
    <row r="50" spans="4:17" ht="19.5" thickBot="1" x14ac:dyDescent="0.3">
      <c r="E50" s="39" t="s">
        <v>38</v>
      </c>
      <c r="F50" s="40">
        <f>F45</f>
        <v>1.042</v>
      </c>
      <c r="G50" s="40">
        <f>G45</f>
        <v>1.536</v>
      </c>
      <c r="H50" s="40">
        <f t="shared" ref="H50:I50" si="12">H45</f>
        <v>1.4780000000000002</v>
      </c>
      <c r="I50" s="40">
        <f t="shared" si="12"/>
        <v>1.9390000000000001</v>
      </c>
      <c r="J50" s="1">
        <f>SQRT((F50-$F$50)^2+(G50-$G$50)^2+(H50-$H$50)^2+(I50-$I$50)^2)</f>
        <v>0</v>
      </c>
      <c r="K50" s="1">
        <f>EXP((-(J50^2))/2*($B$12^2))</f>
        <v>1</v>
      </c>
    </row>
    <row r="52" spans="4:17" ht="15.75" thickBot="1" x14ac:dyDescent="0.3">
      <c r="E52" t="s">
        <v>50</v>
      </c>
    </row>
    <row r="53" spans="4:17" x14ac:dyDescent="0.25">
      <c r="E53" s="73" t="s">
        <v>26</v>
      </c>
      <c r="F53" s="75" t="s">
        <v>28</v>
      </c>
      <c r="G53" s="75" t="s">
        <v>29</v>
      </c>
      <c r="H53" s="75" t="s">
        <v>30</v>
      </c>
      <c r="I53" s="83" t="s">
        <v>31</v>
      </c>
      <c r="J53" s="62" t="s">
        <v>51</v>
      </c>
      <c r="K53" s="62"/>
      <c r="L53" s="62"/>
      <c r="M53" s="62"/>
      <c r="N53" s="62" t="s">
        <v>52</v>
      </c>
      <c r="O53" s="62"/>
      <c r="P53" s="62"/>
      <c r="Q53" s="62"/>
    </row>
    <row r="54" spans="4:17" ht="15.75" thickBot="1" x14ac:dyDescent="0.3">
      <c r="E54" s="74"/>
      <c r="F54" s="76"/>
      <c r="G54" s="76"/>
      <c r="H54" s="76"/>
      <c r="I54" s="84"/>
      <c r="J54" s="46" t="s">
        <v>60</v>
      </c>
      <c r="K54" s="46" t="s">
        <v>61</v>
      </c>
      <c r="L54" s="46" t="s">
        <v>62</v>
      </c>
      <c r="M54" s="46" t="s">
        <v>63</v>
      </c>
      <c r="N54" s="46" t="s">
        <v>60</v>
      </c>
      <c r="O54" s="46" t="s">
        <v>61</v>
      </c>
      <c r="P54" s="46" t="s">
        <v>62</v>
      </c>
      <c r="Q54" s="46" t="s">
        <v>63</v>
      </c>
    </row>
    <row r="55" spans="4:17" ht="19.5" thickBot="1" x14ac:dyDescent="0.3">
      <c r="E55" s="39" t="s">
        <v>36</v>
      </c>
      <c r="F55" s="40">
        <f>F44</f>
        <v>0.82450019201455915</v>
      </c>
      <c r="G55" s="40">
        <f t="shared" ref="G55:I55" si="13">G44</f>
        <v>0.68138339316411733</v>
      </c>
      <c r="H55" s="40">
        <f t="shared" si="13"/>
        <v>0.42074464034446096</v>
      </c>
      <c r="I55" s="40">
        <f t="shared" si="13"/>
        <v>0.55567694179789617</v>
      </c>
      <c r="J55" s="1">
        <f>I5-F55</f>
        <v>2.1754998079854406</v>
      </c>
      <c r="K55" s="1">
        <f t="shared" ref="K55:M55" si="14">J5-G55</f>
        <v>3.3186166068358824</v>
      </c>
      <c r="L55" s="1">
        <f t="shared" si="14"/>
        <v>7.579255359655539</v>
      </c>
      <c r="M55" s="1">
        <f t="shared" si="14"/>
        <v>7.4443230582021034</v>
      </c>
      <c r="N55" s="1">
        <f>B11*K49*J55</f>
        <v>1.069209011855513E-4</v>
      </c>
      <c r="O55" s="1">
        <f>B11*K49*K55</f>
        <v>1.6310250958873152E-4</v>
      </c>
      <c r="P55" s="1">
        <f>B11*K49*L55</f>
        <v>3.7250327965793748E-4</v>
      </c>
      <c r="Q55" s="1">
        <f>B11*K49*M55</f>
        <v>3.6587166184878604E-4</v>
      </c>
    </row>
    <row r="56" spans="4:17" ht="19.5" thickBot="1" x14ac:dyDescent="0.3">
      <c r="E56" s="39" t="s">
        <v>38</v>
      </c>
      <c r="F56" s="40">
        <f>F45</f>
        <v>1.042</v>
      </c>
      <c r="G56" s="40">
        <f t="shared" ref="G56:I56" si="15">G45</f>
        <v>1.536</v>
      </c>
      <c r="H56" s="40">
        <f t="shared" si="15"/>
        <v>1.4780000000000002</v>
      </c>
      <c r="I56" s="40">
        <f t="shared" si="15"/>
        <v>1.9390000000000001</v>
      </c>
      <c r="J56" s="1">
        <f>I5-F56</f>
        <v>1.958</v>
      </c>
      <c r="K56" s="1">
        <f t="shared" ref="K56:M56" si="16">J5-G56</f>
        <v>2.464</v>
      </c>
      <c r="L56" s="1">
        <f t="shared" si="16"/>
        <v>6.5220000000000002</v>
      </c>
      <c r="M56" s="1">
        <f t="shared" si="16"/>
        <v>6.0609999999999999</v>
      </c>
      <c r="N56" s="1">
        <f>B11*K50*J56</f>
        <v>0.1958</v>
      </c>
      <c r="O56" s="1">
        <f>B11*K50*K56</f>
        <v>0.24640000000000001</v>
      </c>
      <c r="P56" s="1">
        <f>B11*K50*L56</f>
        <v>0.65220000000000011</v>
      </c>
      <c r="Q56" s="1">
        <f>B11*K50*M56</f>
        <v>0.60610000000000008</v>
      </c>
    </row>
    <row r="58" spans="4:17" ht="15.75" thickBot="1" x14ac:dyDescent="0.3">
      <c r="D58" s="22" t="s">
        <v>65</v>
      </c>
      <c r="E58" t="s">
        <v>54</v>
      </c>
    </row>
    <row r="59" spans="4:17" ht="19.5" thickBot="1" x14ac:dyDescent="0.3">
      <c r="E59" s="35" t="s">
        <v>26</v>
      </c>
      <c r="F59" s="36" t="s">
        <v>28</v>
      </c>
      <c r="G59" s="36" t="s">
        <v>29</v>
      </c>
      <c r="H59" s="36" t="s">
        <v>30</v>
      </c>
      <c r="I59" s="36" t="s">
        <v>31</v>
      </c>
      <c r="J59" s="1"/>
    </row>
    <row r="60" spans="4:17" ht="19.5" thickBot="1" x14ac:dyDescent="0.3">
      <c r="E60" s="39" t="s">
        <v>36</v>
      </c>
      <c r="F60" s="40">
        <f t="shared" ref="F60:I61" si="17">F55+N55</f>
        <v>0.82460711291574473</v>
      </c>
      <c r="G60" s="40">
        <f t="shared" si="17"/>
        <v>0.68154649567370607</v>
      </c>
      <c r="H60" s="40">
        <f t="shared" si="17"/>
        <v>0.42111714362411889</v>
      </c>
      <c r="I60" s="40">
        <f t="shared" si="17"/>
        <v>0.55604281345974493</v>
      </c>
      <c r="J60" s="1">
        <f>SQRT(($I$6-F60)^2+($J$6-G60)^2+($K$6-H60)^2+($L$6-I60)^2)</f>
        <v>10.199641233244616</v>
      </c>
    </row>
    <row r="61" spans="4:17" ht="19.5" thickBot="1" x14ac:dyDescent="0.3">
      <c r="E61" s="39" t="s">
        <v>38</v>
      </c>
      <c r="F61" s="40">
        <f t="shared" si="17"/>
        <v>1.2378</v>
      </c>
      <c r="G61" s="40">
        <f t="shared" si="17"/>
        <v>1.7824</v>
      </c>
      <c r="H61" s="40">
        <f t="shared" si="17"/>
        <v>2.1302000000000003</v>
      </c>
      <c r="I61" s="40">
        <f t="shared" si="17"/>
        <v>2.5451000000000001</v>
      </c>
      <c r="J61" s="1">
        <f>SQRT(($I$6-F61)^2+($J$6-G61)^2+($K$6-H61)^2+($L$6-I61)^2)</f>
        <v>8.5973359042205626</v>
      </c>
      <c r="L61" t="s">
        <v>72</v>
      </c>
    </row>
    <row r="63" spans="4:17" ht="15.75" thickBot="1" x14ac:dyDescent="0.3">
      <c r="E63" t="s">
        <v>47</v>
      </c>
    </row>
    <row r="64" spans="4:17" ht="19.5" thickBot="1" x14ac:dyDescent="0.3">
      <c r="E64" s="35" t="s">
        <v>26</v>
      </c>
      <c r="F64" s="36" t="s">
        <v>28</v>
      </c>
      <c r="G64" s="36" t="s">
        <v>29</v>
      </c>
      <c r="H64" s="36" t="s">
        <v>30</v>
      </c>
      <c r="I64" s="36" t="s">
        <v>31</v>
      </c>
      <c r="J64" s="1"/>
      <c r="K64" s="8"/>
    </row>
    <row r="65" spans="1:17" ht="19.5" thickBot="1" x14ac:dyDescent="0.3">
      <c r="E65" s="39" t="s">
        <v>36</v>
      </c>
      <c r="F65" s="40">
        <f>F60</f>
        <v>0.82460711291574473</v>
      </c>
      <c r="G65" s="40">
        <f>G60</f>
        <v>0.68154649567370607</v>
      </c>
      <c r="H65" s="40">
        <f>H60</f>
        <v>0.42111714362411889</v>
      </c>
      <c r="I65" s="48">
        <f>I60</f>
        <v>0.55604281345974493</v>
      </c>
      <c r="J65" s="1">
        <f>SQRT((F65-$F$66)^2+(G65-$G$66)^2+(H65-$H$66)^2+(I65-$I$66)^2)</f>
        <v>2.8740075680502093</v>
      </c>
      <c r="K65" s="1">
        <f>EXP((-(J65^2))/2*($B$12^2))</f>
        <v>6.6915246065530909E-8</v>
      </c>
    </row>
    <row r="66" spans="1:17" ht="19.5" thickBot="1" x14ac:dyDescent="0.3">
      <c r="E66" s="39" t="s">
        <v>38</v>
      </c>
      <c r="F66" s="40">
        <f>F61</f>
        <v>1.2378</v>
      </c>
      <c r="G66" s="40">
        <f>G61</f>
        <v>1.7824</v>
      </c>
      <c r="H66" s="40">
        <f t="shared" ref="H66:I66" si="18">H61</f>
        <v>2.1302000000000003</v>
      </c>
      <c r="I66" s="40">
        <f t="shared" si="18"/>
        <v>2.5451000000000001</v>
      </c>
      <c r="J66" s="1">
        <f>SQRT((F66-$F$66)^2+(G66-$G$66)^2+(H66-$H$66)^2+(I66-$I$66)^2)</f>
        <v>0</v>
      </c>
      <c r="K66" s="1">
        <f>EXP((-(J66^2))/2*($B$12^2))</f>
        <v>1</v>
      </c>
    </row>
    <row r="68" spans="1:17" ht="15.75" thickBot="1" x14ac:dyDescent="0.3">
      <c r="E68" t="s">
        <v>50</v>
      </c>
    </row>
    <row r="69" spans="1:17" x14ac:dyDescent="0.25">
      <c r="E69" s="73" t="s">
        <v>26</v>
      </c>
      <c r="F69" s="75" t="s">
        <v>28</v>
      </c>
      <c r="G69" s="75" t="s">
        <v>29</v>
      </c>
      <c r="H69" s="75" t="s">
        <v>30</v>
      </c>
      <c r="I69" s="83" t="s">
        <v>31</v>
      </c>
      <c r="J69" s="62" t="s">
        <v>51</v>
      </c>
      <c r="K69" s="62"/>
      <c r="L69" s="62"/>
      <c r="M69" s="62"/>
      <c r="N69" s="62" t="s">
        <v>52</v>
      </c>
      <c r="O69" s="62"/>
      <c r="P69" s="62"/>
      <c r="Q69" s="62"/>
    </row>
    <row r="70" spans="1:17" ht="15.75" thickBot="1" x14ac:dyDescent="0.3">
      <c r="E70" s="74"/>
      <c r="F70" s="76"/>
      <c r="G70" s="76"/>
      <c r="H70" s="76"/>
      <c r="I70" s="84"/>
      <c r="J70" s="46" t="s">
        <v>60</v>
      </c>
      <c r="K70" s="46" t="s">
        <v>61</v>
      </c>
      <c r="L70" s="46" t="s">
        <v>62</v>
      </c>
      <c r="M70" s="46" t="s">
        <v>63</v>
      </c>
      <c r="N70" s="46" t="s">
        <v>60</v>
      </c>
      <c r="O70" s="46" t="s">
        <v>61</v>
      </c>
      <c r="P70" s="46" t="s">
        <v>62</v>
      </c>
      <c r="Q70" s="46" t="s">
        <v>63</v>
      </c>
    </row>
    <row r="71" spans="1:17" ht="19.5" thickBot="1" x14ac:dyDescent="0.3">
      <c r="E71" s="39" t="s">
        <v>36</v>
      </c>
      <c r="F71" s="40">
        <f>F60</f>
        <v>0.82460711291574473</v>
      </c>
      <c r="G71" s="40">
        <f t="shared" ref="G71:I71" si="19">G60</f>
        <v>0.68154649567370607</v>
      </c>
      <c r="H71" s="40">
        <f t="shared" si="19"/>
        <v>0.42111714362411889</v>
      </c>
      <c r="I71" s="40">
        <f t="shared" si="19"/>
        <v>0.55604281345974493</v>
      </c>
      <c r="J71" s="1">
        <f>I6-F71</f>
        <v>7.1753928870842554</v>
      </c>
      <c r="K71" s="1">
        <f t="shared" ref="K71:M71" si="20">J6-G71</f>
        <v>6.3184535043262944</v>
      </c>
      <c r="L71" s="1">
        <f t="shared" si="20"/>
        <v>2.578882856375881</v>
      </c>
      <c r="M71" s="1">
        <f t="shared" si="20"/>
        <v>2.443957186540255</v>
      </c>
      <c r="N71" s="1">
        <f>B11*K65*J71</f>
        <v>4.8014318065610323E-8</v>
      </c>
      <c r="O71" s="1">
        <f>B11*K65*K71</f>
        <v>4.228008709956101E-8</v>
      </c>
      <c r="P71" s="1">
        <f>B11*K65*L71</f>
        <v>1.7256658090857128E-8</v>
      </c>
      <c r="Q71" s="1">
        <f>B11*K65*M71</f>
        <v>1.635379965109638E-8</v>
      </c>
    </row>
    <row r="72" spans="1:17" ht="19.5" thickBot="1" x14ac:dyDescent="0.3">
      <c r="E72" s="39" t="s">
        <v>38</v>
      </c>
      <c r="F72" s="40">
        <f>F61</f>
        <v>1.2378</v>
      </c>
      <c r="G72" s="40">
        <f t="shared" ref="G72:I72" si="21">G61</f>
        <v>1.7824</v>
      </c>
      <c r="H72" s="40">
        <f t="shared" si="21"/>
        <v>2.1302000000000003</v>
      </c>
      <c r="I72" s="40">
        <f t="shared" si="21"/>
        <v>2.5451000000000001</v>
      </c>
      <c r="J72" s="1">
        <f>I6-F72</f>
        <v>6.7622</v>
      </c>
      <c r="K72" s="1">
        <f>J6-G72</f>
        <v>5.2176</v>
      </c>
      <c r="L72" s="1">
        <f t="shared" ref="L72:M72" si="22">K6-H72</f>
        <v>0.86979999999999968</v>
      </c>
      <c r="M72" s="1">
        <f t="shared" si="22"/>
        <v>0.45489999999999986</v>
      </c>
      <c r="N72" s="1">
        <f>B11*K66*J72</f>
        <v>0.67622000000000004</v>
      </c>
      <c r="O72" s="1">
        <f>B11*K66*K72</f>
        <v>0.52176</v>
      </c>
      <c r="P72" s="1">
        <f>B11*K66*L72</f>
        <v>8.6979999999999974E-2</v>
      </c>
      <c r="Q72" s="1">
        <f>B11*K66*M72</f>
        <v>4.5489999999999989E-2</v>
      </c>
    </row>
    <row r="74" spans="1:17" ht="15.75" thickBot="1" x14ac:dyDescent="0.3">
      <c r="A74" s="62" t="s">
        <v>71</v>
      </c>
      <c r="B74" s="62"/>
      <c r="D74" s="22" t="s">
        <v>9</v>
      </c>
      <c r="E74" t="s">
        <v>54</v>
      </c>
    </row>
    <row r="75" spans="1:17" ht="19.5" thickBot="1" x14ac:dyDescent="0.3">
      <c r="A75" s="1"/>
      <c r="B75" s="1">
        <f>$O$2*EXP((1)/$O$3)</f>
        <v>0.16487212707001284</v>
      </c>
      <c r="E75" s="35" t="s">
        <v>26</v>
      </c>
      <c r="F75" s="36" t="s">
        <v>28</v>
      </c>
      <c r="G75" s="36" t="s">
        <v>29</v>
      </c>
      <c r="H75" s="36" t="s">
        <v>30</v>
      </c>
      <c r="I75" s="36" t="s">
        <v>31</v>
      </c>
      <c r="J75" s="1"/>
    </row>
    <row r="76" spans="1:17" ht="19.5" thickBot="1" x14ac:dyDescent="0.3">
      <c r="A76" s="1"/>
      <c r="B76" s="1">
        <f>$O$4*EXP((1)/$O$5)</f>
        <v>3.2974425414002564</v>
      </c>
      <c r="E76" s="39" t="s">
        <v>36</v>
      </c>
      <c r="F76" s="40">
        <f>F71+N71</f>
        <v>0.82460716093006281</v>
      </c>
      <c r="G76" s="40">
        <f>G71+O71</f>
        <v>0.68154653795379316</v>
      </c>
      <c r="H76" s="40">
        <f t="shared" ref="H76:H77" si="23">H71+P71</f>
        <v>0.421117160880777</v>
      </c>
      <c r="I76" s="40">
        <f t="shared" ref="I76:I77" si="24">I71+Q71</f>
        <v>0.55604282981354458</v>
      </c>
      <c r="J76" s="1">
        <f>SQRT(($I$3-F76)^2+($J$3-G76)^2+($K$3-H76)^2+($L$3-I76)^2)</f>
        <v>11.602271360936031</v>
      </c>
    </row>
    <row r="77" spans="1:17" ht="19.5" thickBot="1" x14ac:dyDescent="0.3">
      <c r="E77" s="39" t="s">
        <v>38</v>
      </c>
      <c r="F77" s="40">
        <f>F72+N72</f>
        <v>1.9140200000000001</v>
      </c>
      <c r="G77" s="40">
        <f>G72+O72</f>
        <v>2.30416</v>
      </c>
      <c r="H77" s="40">
        <f t="shared" si="23"/>
        <v>2.2171800000000004</v>
      </c>
      <c r="I77" s="40">
        <f t="shared" si="24"/>
        <v>2.5905900000000002</v>
      </c>
      <c r="J77" s="1">
        <f>SQRT(($I$3-F77)^2+($J$3-G77)^2+($K$3-H77)^2+($L$3-I77)^2)</f>
        <v>8.4398370580539037</v>
      </c>
      <c r="L77" t="s">
        <v>67</v>
      </c>
    </row>
    <row r="79" spans="1:17" ht="15.75" thickBot="1" x14ac:dyDescent="0.3">
      <c r="E79" t="s">
        <v>47</v>
      </c>
    </row>
    <row r="80" spans="1:17" ht="19.5" thickBot="1" x14ac:dyDescent="0.3">
      <c r="E80" s="35" t="s">
        <v>26</v>
      </c>
      <c r="F80" s="36" t="s">
        <v>28</v>
      </c>
      <c r="G80" s="36" t="s">
        <v>29</v>
      </c>
      <c r="H80" s="36" t="s">
        <v>30</v>
      </c>
      <c r="I80" s="36" t="s">
        <v>31</v>
      </c>
      <c r="J80" s="1"/>
      <c r="K80" s="8"/>
    </row>
    <row r="81" spans="4:17" ht="19.5" thickBot="1" x14ac:dyDescent="0.3">
      <c r="E81" s="39" t="s">
        <v>36</v>
      </c>
      <c r="F81" s="40">
        <f>F76</f>
        <v>0.82460716093006281</v>
      </c>
      <c r="G81" s="40">
        <f>G76</f>
        <v>0.68154653795379316</v>
      </c>
      <c r="H81" s="40">
        <f>H76</f>
        <v>0.421117160880777</v>
      </c>
      <c r="I81" s="48">
        <f>I76</f>
        <v>0.55604282981354458</v>
      </c>
      <c r="J81" s="1">
        <f>SQRT((F81-$F$82)^2+(G81-$G$82)^2+(H81-$H$82)^2+(I81-$I$82)^2)</f>
        <v>3.3443861456062036</v>
      </c>
      <c r="K81" s="1">
        <f>EXP((-(J81^2))/2*($B$76^2))</f>
        <v>3.9050674278003065E-27</v>
      </c>
    </row>
    <row r="82" spans="4:17" ht="19.5" thickBot="1" x14ac:dyDescent="0.3">
      <c r="E82" s="39" t="s">
        <v>38</v>
      </c>
      <c r="F82" s="40">
        <f>F77</f>
        <v>1.9140200000000001</v>
      </c>
      <c r="G82" s="40">
        <f>G77</f>
        <v>2.30416</v>
      </c>
      <c r="H82" s="40">
        <f t="shared" ref="H82:I82" si="25">H77</f>
        <v>2.2171800000000004</v>
      </c>
      <c r="I82" s="40">
        <f t="shared" si="25"/>
        <v>2.5905900000000002</v>
      </c>
      <c r="J82" s="1">
        <f>SQRT((F82-$F$82)^2+(G82-$G$82)^2+(H82-$H$82)^2+(I82-$I$82)^2)</f>
        <v>0</v>
      </c>
      <c r="K82" s="1">
        <f>EXP((-(J82^2))/2*($B$76^2))</f>
        <v>1</v>
      </c>
    </row>
    <row r="84" spans="4:17" ht="15.75" thickBot="1" x14ac:dyDescent="0.3">
      <c r="E84" t="s">
        <v>50</v>
      </c>
    </row>
    <row r="85" spans="4:17" x14ac:dyDescent="0.25">
      <c r="E85" s="73" t="s">
        <v>26</v>
      </c>
      <c r="F85" s="75" t="s">
        <v>28</v>
      </c>
      <c r="G85" s="75" t="s">
        <v>29</v>
      </c>
      <c r="H85" s="75" t="s">
        <v>30</v>
      </c>
      <c r="I85" s="83" t="s">
        <v>31</v>
      </c>
      <c r="J85" s="62" t="s">
        <v>51</v>
      </c>
      <c r="K85" s="62"/>
      <c r="L85" s="62"/>
      <c r="M85" s="62"/>
      <c r="N85" s="62" t="s">
        <v>52</v>
      </c>
      <c r="O85" s="62"/>
      <c r="P85" s="62"/>
      <c r="Q85" s="62"/>
    </row>
    <row r="86" spans="4:17" ht="15.75" thickBot="1" x14ac:dyDescent="0.3">
      <c r="E86" s="74"/>
      <c r="F86" s="76"/>
      <c r="G86" s="76"/>
      <c r="H86" s="76"/>
      <c r="I86" s="84"/>
      <c r="J86" s="55" t="s">
        <v>60</v>
      </c>
      <c r="K86" s="55" t="s">
        <v>61</v>
      </c>
      <c r="L86" s="55" t="s">
        <v>62</v>
      </c>
      <c r="M86" s="55" t="s">
        <v>63</v>
      </c>
      <c r="N86" s="55" t="s">
        <v>60</v>
      </c>
      <c r="O86" s="55" t="s">
        <v>61</v>
      </c>
      <c r="P86" s="55" t="s">
        <v>62</v>
      </c>
      <c r="Q86" s="55" t="s">
        <v>63</v>
      </c>
    </row>
    <row r="87" spans="4:17" ht="19.5" thickBot="1" x14ac:dyDescent="0.3">
      <c r="E87" s="39" t="s">
        <v>36</v>
      </c>
      <c r="F87" s="40">
        <f>F76</f>
        <v>0.82460716093006281</v>
      </c>
      <c r="G87" s="40">
        <f t="shared" ref="G87:I87" si="26">G76</f>
        <v>0.68154653795379316</v>
      </c>
      <c r="H87" s="40">
        <f t="shared" si="26"/>
        <v>0.421117160880777</v>
      </c>
      <c r="I87" s="40">
        <f t="shared" si="26"/>
        <v>0.55604282981354458</v>
      </c>
      <c r="J87" s="1">
        <f>I3-F87</f>
        <v>1.1753928390699371</v>
      </c>
      <c r="K87" s="1">
        <f t="shared" ref="K87:M87" si="27">J3-G87</f>
        <v>4.3184534620462065</v>
      </c>
      <c r="L87" s="1">
        <f t="shared" si="27"/>
        <v>6.5788828391192231</v>
      </c>
      <c r="M87" s="1">
        <f t="shared" si="27"/>
        <v>8.4439571701864562</v>
      </c>
      <c r="N87" s="1">
        <f>B75*K81*J87</f>
        <v>7.5676113271774547E-28</v>
      </c>
      <c r="O87" s="1">
        <f>B75*K81*K87</f>
        <v>2.780379142102724E-27</v>
      </c>
      <c r="P87" s="1">
        <f>B75*K81*L87</f>
        <v>4.2357266982234581E-27</v>
      </c>
      <c r="Q87" s="1">
        <f>B75*K81*M87</f>
        <v>5.4365301372660623E-27</v>
      </c>
    </row>
    <row r="88" spans="4:17" ht="19.5" thickBot="1" x14ac:dyDescent="0.3">
      <c r="E88" s="39" t="s">
        <v>38</v>
      </c>
      <c r="F88" s="40">
        <f>F77</f>
        <v>1.9140200000000001</v>
      </c>
      <c r="G88" s="40">
        <f t="shared" ref="G88:I88" si="28">G77</f>
        <v>2.30416</v>
      </c>
      <c r="H88" s="40">
        <f t="shared" si="28"/>
        <v>2.2171800000000004</v>
      </c>
      <c r="I88" s="40">
        <f t="shared" si="28"/>
        <v>2.5905900000000002</v>
      </c>
      <c r="J88" s="1">
        <f>I3-F88</f>
        <v>8.5979999999999945E-2</v>
      </c>
      <c r="K88" s="1">
        <f t="shared" ref="K88:M88" si="29">J3-G88</f>
        <v>2.69584</v>
      </c>
      <c r="L88" s="1">
        <f t="shared" si="29"/>
        <v>4.7828199999999992</v>
      </c>
      <c r="M88" s="1">
        <f t="shared" si="29"/>
        <v>6.4094099999999994</v>
      </c>
      <c r="N88" s="1">
        <f>B75*K82*J88</f>
        <v>1.4175705485479695E-2</v>
      </c>
      <c r="O88" s="1">
        <f>B75*K82*K88</f>
        <v>0.44446887504042343</v>
      </c>
      <c r="P88" s="1">
        <f>B75*K82*L88</f>
        <v>0.78855370679299863</v>
      </c>
      <c r="Q88" s="1">
        <f>B75*K82*M88</f>
        <v>1.056733059963811</v>
      </c>
    </row>
    <row r="90" spans="4:17" ht="15.75" thickBot="1" x14ac:dyDescent="0.3">
      <c r="D90" s="22" t="s">
        <v>12</v>
      </c>
      <c r="E90" t="s">
        <v>54</v>
      </c>
    </row>
    <row r="91" spans="4:17" ht="19.5" thickBot="1" x14ac:dyDescent="0.3">
      <c r="E91" s="35" t="s">
        <v>26</v>
      </c>
      <c r="F91" s="36" t="s">
        <v>28</v>
      </c>
      <c r="G91" s="36" t="s">
        <v>29</v>
      </c>
      <c r="H91" s="36" t="s">
        <v>30</v>
      </c>
      <c r="I91" s="36" t="s">
        <v>31</v>
      </c>
      <c r="J91" s="1"/>
    </row>
    <row r="92" spans="4:17" ht="19.5" thickBot="1" x14ac:dyDescent="0.3">
      <c r="E92" s="39" t="s">
        <v>36</v>
      </c>
      <c r="F92" s="40">
        <f>F87+N87</f>
        <v>0.82460716093006281</v>
      </c>
      <c r="G92" s="40">
        <f>G87+O87</f>
        <v>0.68154653795379316</v>
      </c>
      <c r="H92" s="40">
        <f>H87+P87</f>
        <v>0.421117160880777</v>
      </c>
      <c r="I92" s="40">
        <f>I87+Q87</f>
        <v>0.55604282981354458</v>
      </c>
      <c r="J92" s="1">
        <f>SQRT(($I$4-F92)^2+($J$4-G92)^2+($K$4-H92)^2+($L$4-I92)^2)</f>
        <v>8.9874988709057106</v>
      </c>
    </row>
    <row r="93" spans="4:17" ht="19.5" thickBot="1" x14ac:dyDescent="0.3">
      <c r="E93" s="39" t="s">
        <v>38</v>
      </c>
      <c r="F93" s="40">
        <f>F88+N88</f>
        <v>1.9281957054854797</v>
      </c>
      <c r="G93" s="40">
        <f>G88+O88</f>
        <v>2.7486288750404233</v>
      </c>
      <c r="H93" s="40">
        <f>H88+P88</f>
        <v>3.005733706792999</v>
      </c>
      <c r="I93" s="40">
        <f t="shared" ref="I92:I93" si="30">I88+Q88</f>
        <v>3.6473230599638109</v>
      </c>
      <c r="J93" s="1">
        <f>SQRT(($I$4-F93)^2+($J$4-G93)^2+($K$4-H93)^2+($L$4-I93)^2)</f>
        <v>6.118046608770622</v>
      </c>
      <c r="L93" t="s">
        <v>72</v>
      </c>
    </row>
    <row r="95" spans="4:17" ht="15.75" thickBot="1" x14ac:dyDescent="0.3">
      <c r="E95" t="s">
        <v>47</v>
      </c>
    </row>
    <row r="96" spans="4:17" ht="19.5" thickBot="1" x14ac:dyDescent="0.3">
      <c r="E96" s="35" t="s">
        <v>26</v>
      </c>
      <c r="F96" s="36" t="s">
        <v>28</v>
      </c>
      <c r="G96" s="36" t="s">
        <v>29</v>
      </c>
      <c r="H96" s="36" t="s">
        <v>30</v>
      </c>
      <c r="I96" s="36" t="s">
        <v>31</v>
      </c>
      <c r="J96" s="1"/>
      <c r="K96" s="8"/>
    </row>
    <row r="97" spans="4:17" ht="19.5" thickBot="1" x14ac:dyDescent="0.3">
      <c r="E97" s="39" t="s">
        <v>36</v>
      </c>
      <c r="F97" s="40">
        <f>F92</f>
        <v>0.82460716093006281</v>
      </c>
      <c r="G97" s="40">
        <f>G92</f>
        <v>0.68154653795379316</v>
      </c>
      <c r="H97" s="40">
        <f>H92</f>
        <v>0.421117160880777</v>
      </c>
      <c r="I97" s="48">
        <f>I92</f>
        <v>0.55604282981354458</v>
      </c>
      <c r="J97" s="1">
        <f>SQRT((F97-$F$98)^2+(G97-$G$98)^2+(H97-$H$98)^2+(I97-$I$98)^2)</f>
        <v>4.6612222876291343</v>
      </c>
      <c r="K97" s="1">
        <f>EXP((-(J97^2))/2*($B$76^2))</f>
        <v>5.024084009175255E-52</v>
      </c>
    </row>
    <row r="98" spans="4:17" ht="19.5" thickBot="1" x14ac:dyDescent="0.3">
      <c r="E98" s="39" t="s">
        <v>38</v>
      </c>
      <c r="F98" s="40">
        <f>F93</f>
        <v>1.9281957054854797</v>
      </c>
      <c r="G98" s="40">
        <f>G93</f>
        <v>2.7486288750404233</v>
      </c>
      <c r="H98" s="40">
        <f t="shared" ref="H98:I98" si="31">H93</f>
        <v>3.005733706792999</v>
      </c>
      <c r="I98" s="40">
        <f t="shared" si="31"/>
        <v>3.6473230599638109</v>
      </c>
      <c r="J98" s="1">
        <f>SQRT((F98-$F$98)^2+(G98-$G$98)^2+(H98-$H$98)^2+(I98-$I$98)^2)</f>
        <v>0</v>
      </c>
      <c r="K98" s="1">
        <f>EXP((-(J98^2))/2*($B$76^2))</f>
        <v>1</v>
      </c>
    </row>
    <row r="100" spans="4:17" ht="15.75" thickBot="1" x14ac:dyDescent="0.3">
      <c r="E100" t="s">
        <v>50</v>
      </c>
    </row>
    <row r="101" spans="4:17" x14ac:dyDescent="0.25">
      <c r="E101" s="73" t="s">
        <v>26</v>
      </c>
      <c r="F101" s="75" t="s">
        <v>28</v>
      </c>
      <c r="G101" s="75" t="s">
        <v>29</v>
      </c>
      <c r="H101" s="75" t="s">
        <v>30</v>
      </c>
      <c r="I101" s="83" t="s">
        <v>31</v>
      </c>
      <c r="J101" s="62" t="s">
        <v>51</v>
      </c>
      <c r="K101" s="62"/>
      <c r="L101" s="62"/>
      <c r="M101" s="62"/>
      <c r="N101" s="62" t="s">
        <v>52</v>
      </c>
      <c r="O101" s="62"/>
      <c r="P101" s="62"/>
      <c r="Q101" s="62"/>
    </row>
    <row r="102" spans="4:17" ht="15.75" thickBot="1" x14ac:dyDescent="0.3">
      <c r="E102" s="74"/>
      <c r="F102" s="76"/>
      <c r="G102" s="76"/>
      <c r="H102" s="76"/>
      <c r="I102" s="84"/>
      <c r="J102" s="55" t="s">
        <v>60</v>
      </c>
      <c r="K102" s="55" t="s">
        <v>61</v>
      </c>
      <c r="L102" s="55" t="s">
        <v>62</v>
      </c>
      <c r="M102" s="55" t="s">
        <v>63</v>
      </c>
      <c r="N102" s="55" t="s">
        <v>60</v>
      </c>
      <c r="O102" s="55" t="s">
        <v>61</v>
      </c>
      <c r="P102" s="55" t="s">
        <v>62</v>
      </c>
      <c r="Q102" s="55" t="s">
        <v>63</v>
      </c>
    </row>
    <row r="103" spans="4:17" ht="19.5" thickBot="1" x14ac:dyDescent="0.3">
      <c r="E103" s="39" t="s">
        <v>36</v>
      </c>
      <c r="F103" s="40">
        <f>F92</f>
        <v>0.82460716093006281</v>
      </c>
      <c r="G103" s="40">
        <f t="shared" ref="G103:I103" si="32">G92</f>
        <v>0.68154653795379316</v>
      </c>
      <c r="H103" s="40">
        <f t="shared" si="32"/>
        <v>0.421117160880777</v>
      </c>
      <c r="I103" s="40">
        <f t="shared" si="32"/>
        <v>0.55604282981354458</v>
      </c>
      <c r="J103" s="1">
        <f>I4-F103</f>
        <v>6.1753928390699375</v>
      </c>
      <c r="K103" s="1">
        <f t="shared" ref="K103:M103" si="33">J4-G103</f>
        <v>5.3184534620462065</v>
      </c>
      <c r="L103" s="1">
        <f t="shared" si="33"/>
        <v>1.5788828391192231</v>
      </c>
      <c r="M103" s="1">
        <f t="shared" si="33"/>
        <v>3.4439571701864553</v>
      </c>
      <c r="N103" s="1">
        <f>B75*K97*J103</f>
        <v>5.1152719019754482E-52</v>
      </c>
      <c r="O103" s="1">
        <f>B75*K97*K103</f>
        <v>4.405442093375608E-52</v>
      </c>
      <c r="P103" s="1">
        <f>B75*K97*L103</f>
        <v>1.3078382596748541E-52</v>
      </c>
      <c r="Q103" s="1">
        <f>B75*K97*M103</f>
        <v>2.8527379234573318E-52</v>
      </c>
    </row>
    <row r="104" spans="4:17" ht="19.5" thickBot="1" x14ac:dyDescent="0.3">
      <c r="E104" s="39" t="s">
        <v>38</v>
      </c>
      <c r="F104" s="40">
        <f>F93</f>
        <v>1.9281957054854797</v>
      </c>
      <c r="G104" s="40">
        <f t="shared" ref="G104:I104" si="34">G93</f>
        <v>2.7486288750404233</v>
      </c>
      <c r="H104" s="40">
        <f t="shared" si="34"/>
        <v>3.005733706792999</v>
      </c>
      <c r="I104" s="40">
        <f t="shared" si="34"/>
        <v>3.6473230599638109</v>
      </c>
      <c r="J104" s="1">
        <f>I4-F104</f>
        <v>5.0718042945145205</v>
      </c>
      <c r="K104" s="1">
        <f>J4-G104</f>
        <v>3.2513711249595767</v>
      </c>
      <c r="L104" s="1">
        <f t="shared" ref="K104:M104" si="35">K4-H104</f>
        <v>-1.005733706792999</v>
      </c>
      <c r="M104" s="1">
        <f t="shared" si="35"/>
        <v>0.3526769400361891</v>
      </c>
      <c r="N104" s="1">
        <f>B75*K98*J104</f>
        <v>0.83619916211943479</v>
      </c>
      <c r="O104" s="1">
        <f>B75*K98*K104</f>
        <v>0.53606047326610595</v>
      </c>
      <c r="P104" s="1">
        <f>B75*K98*L104</f>
        <v>-0.16581745550497037</v>
      </c>
      <c r="Q104" s="1">
        <f>B75*K98*M104</f>
        <v>5.814659727230987E-2</v>
      </c>
    </row>
    <row r="106" spans="4:17" ht="15.75" thickBot="1" x14ac:dyDescent="0.3">
      <c r="D106" s="22" t="s">
        <v>64</v>
      </c>
      <c r="E106" t="s">
        <v>54</v>
      </c>
    </row>
    <row r="107" spans="4:17" ht="19.5" thickBot="1" x14ac:dyDescent="0.3">
      <c r="E107" s="35" t="s">
        <v>26</v>
      </c>
      <c r="F107" s="36" t="s">
        <v>28</v>
      </c>
      <c r="G107" s="36" t="s">
        <v>29</v>
      </c>
      <c r="H107" s="36" t="s">
        <v>30</v>
      </c>
      <c r="I107" s="36" t="s">
        <v>31</v>
      </c>
      <c r="J107" s="1"/>
    </row>
    <row r="108" spans="4:17" ht="19.5" thickBot="1" x14ac:dyDescent="0.3">
      <c r="E108" s="39" t="s">
        <v>36</v>
      </c>
      <c r="F108" s="40">
        <f>F103+N103</f>
        <v>0.82460716093006281</v>
      </c>
      <c r="G108" s="40">
        <f>G103+O103</f>
        <v>0.68154653795379316</v>
      </c>
      <c r="H108" s="40">
        <f>H103+P103</f>
        <v>0.421117160880777</v>
      </c>
      <c r="I108" s="40">
        <f>I103+Q103</f>
        <v>0.55604282981354458</v>
      </c>
      <c r="J108" s="1">
        <f>SQRT(($I$5-F108)^2+($J$5-G108)^2+($K$5-H108)^2+($L$5-I108)^2)</f>
        <v>11.34003663242361</v>
      </c>
    </row>
    <row r="109" spans="4:17" ht="19.5" thickBot="1" x14ac:dyDescent="0.3">
      <c r="E109" s="39" t="s">
        <v>38</v>
      </c>
      <c r="F109" s="40">
        <f>F104+N104</f>
        <v>2.7643948676049144</v>
      </c>
      <c r="G109" s="40">
        <f>G104+O104</f>
        <v>3.2846893483065291</v>
      </c>
      <c r="H109" s="40">
        <f>H104+P104</f>
        <v>2.8399162512880287</v>
      </c>
      <c r="I109" s="40">
        <f t="shared" ref="I109" si="36">I104+Q104</f>
        <v>3.705469657236121</v>
      </c>
      <c r="J109" s="1">
        <f>SQRT(($I$5-F109)^2+($J$5-G109)^2+($K$5-H109)^2+($L$5-I109)^2)</f>
        <v>6.7554891951270326</v>
      </c>
      <c r="L109" t="s">
        <v>72</v>
      </c>
    </row>
    <row r="111" spans="4:17" ht="15.75" thickBot="1" x14ac:dyDescent="0.3">
      <c r="E111" t="s">
        <v>47</v>
      </c>
    </row>
    <row r="112" spans="4:17" ht="19.5" thickBot="1" x14ac:dyDescent="0.3">
      <c r="E112" s="35" t="s">
        <v>26</v>
      </c>
      <c r="F112" s="36" t="s">
        <v>28</v>
      </c>
      <c r="G112" s="36" t="s">
        <v>29</v>
      </c>
      <c r="H112" s="36" t="s">
        <v>30</v>
      </c>
      <c r="I112" s="36" t="s">
        <v>31</v>
      </c>
      <c r="J112" s="1"/>
      <c r="K112" s="8"/>
    </row>
    <row r="113" spans="4:17" ht="19.5" thickBot="1" x14ac:dyDescent="0.3">
      <c r="E113" s="39" t="s">
        <v>36</v>
      </c>
      <c r="F113" s="40">
        <f>F108</f>
        <v>0.82460716093006281</v>
      </c>
      <c r="G113" s="40">
        <f>G108</f>
        <v>0.68154653795379316</v>
      </c>
      <c r="H113" s="40">
        <f>H108</f>
        <v>0.421117160880777</v>
      </c>
      <c r="I113" s="48">
        <f>I108</f>
        <v>0.55604282981354458</v>
      </c>
      <c r="J113" s="1">
        <f>SQRT((F113-$F$114)^2+(G113-$G$114)^2+(H113-$H$114)^2+(I113-$I$114)^2)</f>
        <v>5.1291916730711096</v>
      </c>
      <c r="K113" s="1">
        <f>EXP((-(J113^2))/2*($B$76^2))</f>
        <v>7.6479909093850964E-63</v>
      </c>
    </row>
    <row r="114" spans="4:17" ht="19.5" thickBot="1" x14ac:dyDescent="0.3">
      <c r="E114" s="39" t="s">
        <v>38</v>
      </c>
      <c r="F114" s="40">
        <f>F109</f>
        <v>2.7643948676049144</v>
      </c>
      <c r="G114" s="40">
        <f>G109</f>
        <v>3.2846893483065291</v>
      </c>
      <c r="H114" s="40">
        <f t="shared" ref="H114:I114" si="37">H109</f>
        <v>2.8399162512880287</v>
      </c>
      <c r="I114" s="40">
        <f t="shared" si="37"/>
        <v>3.705469657236121</v>
      </c>
      <c r="J114" s="1">
        <f>SQRT((F114-$F$114)^2+(G114-$G$114)^2+(H114-$H$114)^2+(I114-$I$114)^2)</f>
        <v>0</v>
      </c>
      <c r="K114" s="1">
        <f>EXP((-(J114^2))/2*($B$76^2))</f>
        <v>1</v>
      </c>
    </row>
    <row r="116" spans="4:17" ht="15.75" thickBot="1" x14ac:dyDescent="0.3">
      <c r="E116" t="s">
        <v>50</v>
      </c>
    </row>
    <row r="117" spans="4:17" x14ac:dyDescent="0.25">
      <c r="E117" s="73" t="s">
        <v>26</v>
      </c>
      <c r="F117" s="75" t="s">
        <v>28</v>
      </c>
      <c r="G117" s="75" t="s">
        <v>29</v>
      </c>
      <c r="H117" s="75" t="s">
        <v>30</v>
      </c>
      <c r="I117" s="83" t="s">
        <v>31</v>
      </c>
      <c r="J117" s="62" t="s">
        <v>51</v>
      </c>
      <c r="K117" s="62"/>
      <c r="L117" s="62"/>
      <c r="M117" s="62"/>
      <c r="N117" s="62" t="s">
        <v>52</v>
      </c>
      <c r="O117" s="62"/>
      <c r="P117" s="62"/>
      <c r="Q117" s="62"/>
    </row>
    <row r="118" spans="4:17" ht="15.75" thickBot="1" x14ac:dyDescent="0.3">
      <c r="E118" s="74"/>
      <c r="F118" s="76"/>
      <c r="G118" s="76"/>
      <c r="H118" s="76"/>
      <c r="I118" s="84"/>
      <c r="J118" s="55" t="s">
        <v>60</v>
      </c>
      <c r="K118" s="55" t="s">
        <v>61</v>
      </c>
      <c r="L118" s="55" t="s">
        <v>62</v>
      </c>
      <c r="M118" s="55" t="s">
        <v>63</v>
      </c>
      <c r="N118" s="55" t="s">
        <v>60</v>
      </c>
      <c r="O118" s="55" t="s">
        <v>61</v>
      </c>
      <c r="P118" s="55" t="s">
        <v>62</v>
      </c>
      <c r="Q118" s="55" t="s">
        <v>63</v>
      </c>
    </row>
    <row r="119" spans="4:17" ht="19.5" thickBot="1" x14ac:dyDescent="0.3">
      <c r="E119" s="39" t="s">
        <v>36</v>
      </c>
      <c r="F119" s="40">
        <f>F108</f>
        <v>0.82460716093006281</v>
      </c>
      <c r="G119" s="40">
        <f t="shared" ref="G119:I119" si="38">G108</f>
        <v>0.68154653795379316</v>
      </c>
      <c r="H119" s="40">
        <f t="shared" si="38"/>
        <v>0.421117160880777</v>
      </c>
      <c r="I119" s="40">
        <f t="shared" si="38"/>
        <v>0.55604282981354458</v>
      </c>
      <c r="J119" s="1">
        <f>I5-F119</f>
        <v>2.1753928390699371</v>
      </c>
      <c r="K119" s="1">
        <f t="shared" ref="K119:M119" si="39">J5-G119</f>
        <v>3.3184534620462069</v>
      </c>
      <c r="L119" s="1">
        <f t="shared" si="39"/>
        <v>7.5788828391192231</v>
      </c>
      <c r="M119" s="1">
        <f t="shared" si="39"/>
        <v>7.4439571701864553</v>
      </c>
      <c r="N119" s="1">
        <f>B75*K113*J119</f>
        <v>2.7430409973719881E-63</v>
      </c>
      <c r="O119" s="1">
        <f>B75*K113*K119</f>
        <v>4.1843724640352699E-63</v>
      </c>
      <c r="P119" s="1">
        <f>B75*K113*L119</f>
        <v>9.5565205367096832E-63</v>
      </c>
      <c r="Q119" s="1">
        <f>B75*K113*M119</f>
        <v>9.3863872923441938E-63</v>
      </c>
    </row>
    <row r="120" spans="4:17" ht="19.5" thickBot="1" x14ac:dyDescent="0.3">
      <c r="E120" s="39" t="s">
        <v>38</v>
      </c>
      <c r="F120" s="40">
        <f>F109</f>
        <v>2.7643948676049144</v>
      </c>
      <c r="G120" s="40">
        <f t="shared" ref="G120:I120" si="40">G109</f>
        <v>3.2846893483065291</v>
      </c>
      <c r="H120" s="40">
        <f t="shared" si="40"/>
        <v>2.8399162512880287</v>
      </c>
      <c r="I120" s="40">
        <f t="shared" si="40"/>
        <v>3.705469657236121</v>
      </c>
      <c r="J120" s="1">
        <f>I5-F120</f>
        <v>0.23560513239508563</v>
      </c>
      <c r="K120" s="1">
        <f t="shared" ref="K120:M120" si="41">J5-G120</f>
        <v>0.71531065169347086</v>
      </c>
      <c r="L120" s="1">
        <f t="shared" si="41"/>
        <v>5.1600837487119708</v>
      </c>
      <c r="M120" s="1">
        <f t="shared" si="41"/>
        <v>4.2945303427638795</v>
      </c>
      <c r="N120" s="1">
        <f>B75*K114*J120</f>
        <v>3.8844719326589755E-2</v>
      </c>
      <c r="O120" s="1">
        <f>B75*K114*K120</f>
        <v>0.11793478866053962</v>
      </c>
      <c r="P120" s="1">
        <f>B75*K114*L120</f>
        <v>0.85075398350954823</v>
      </c>
      <c r="Q120" s="1">
        <f>B75*K114*M120</f>
        <v>0.70804835237819208</v>
      </c>
    </row>
    <row r="122" spans="4:17" ht="15.75" thickBot="1" x14ac:dyDescent="0.3">
      <c r="D122" s="22" t="s">
        <v>65</v>
      </c>
      <c r="E122" t="s">
        <v>54</v>
      </c>
    </row>
    <row r="123" spans="4:17" ht="19.5" thickBot="1" x14ac:dyDescent="0.3">
      <c r="E123" s="35" t="s">
        <v>26</v>
      </c>
      <c r="F123" s="36" t="s">
        <v>28</v>
      </c>
      <c r="G123" s="36" t="s">
        <v>29</v>
      </c>
      <c r="H123" s="36" t="s">
        <v>30</v>
      </c>
      <c r="I123" s="36" t="s">
        <v>31</v>
      </c>
      <c r="J123" s="1"/>
    </row>
    <row r="124" spans="4:17" ht="19.5" thickBot="1" x14ac:dyDescent="0.3">
      <c r="E124" s="39" t="s">
        <v>36</v>
      </c>
      <c r="F124" s="40">
        <f>F119+N119</f>
        <v>0.82460716093006281</v>
      </c>
      <c r="G124" s="40">
        <f>G119+O119</f>
        <v>0.68154653795379316</v>
      </c>
      <c r="H124" s="40">
        <f>H119+P119</f>
        <v>0.421117160880777</v>
      </c>
      <c r="I124" s="40">
        <f>I119+Q119</f>
        <v>0.55604282981354458</v>
      </c>
      <c r="J124" s="1">
        <f>SQRT(($I$6-F124)^2+($J$6-G124)^2+($K$6-H124)^2+($L$6-I124)^2)</f>
        <v>10.199641164993464</v>
      </c>
    </row>
    <row r="125" spans="4:17" ht="19.5" thickBot="1" x14ac:dyDescent="0.3">
      <c r="E125" s="39" t="s">
        <v>38</v>
      </c>
      <c r="F125" s="40">
        <f>F120+N120</f>
        <v>2.8032395869315043</v>
      </c>
      <c r="G125" s="40">
        <f>G120+O120</f>
        <v>3.4026241369670687</v>
      </c>
      <c r="H125" s="40">
        <f>H120+P120</f>
        <v>3.6906702347975768</v>
      </c>
      <c r="I125" s="40">
        <f t="shared" ref="I125" si="42">I120+Q120</f>
        <v>4.4135180096143127</v>
      </c>
      <c r="J125" s="1">
        <f>SQRT(($I$6-F125)^2+($J$6-G125)^2+($K$6-H125)^2+($L$6-I125)^2)</f>
        <v>6.5132549794635803</v>
      </c>
      <c r="L125" t="s">
        <v>67</v>
      </c>
    </row>
    <row r="127" spans="4:17" ht="15.75" thickBot="1" x14ac:dyDescent="0.3">
      <c r="E127" t="s">
        <v>47</v>
      </c>
    </row>
    <row r="128" spans="4:17" ht="19.5" thickBot="1" x14ac:dyDescent="0.3">
      <c r="E128" s="35" t="s">
        <v>26</v>
      </c>
      <c r="F128" s="36" t="s">
        <v>28</v>
      </c>
      <c r="G128" s="36" t="s">
        <v>29</v>
      </c>
      <c r="H128" s="36" t="s">
        <v>30</v>
      </c>
      <c r="I128" s="36" t="s">
        <v>31</v>
      </c>
      <c r="J128" s="1"/>
      <c r="K128" s="8"/>
    </row>
    <row r="129" spans="5:17" ht="19.5" thickBot="1" x14ac:dyDescent="0.3">
      <c r="E129" s="39" t="s">
        <v>36</v>
      </c>
      <c r="F129" s="40">
        <f>F124</f>
        <v>0.82460716093006281</v>
      </c>
      <c r="G129" s="40">
        <f>G124</f>
        <v>0.68154653795379316</v>
      </c>
      <c r="H129" s="40">
        <f>H124</f>
        <v>0.421117160880777</v>
      </c>
      <c r="I129" s="48">
        <f>I124</f>
        <v>0.55604282981354458</v>
      </c>
      <c r="J129" s="1">
        <f>SQRT((F129-$F$130)^2+(G129-$G$130)^2+(H129-$H$130)^2+(I129-$I$130)^2)</f>
        <v>6.0736596581479576</v>
      </c>
      <c r="K129" s="1">
        <f>EXP((-(J129^2))/2*($B$76^2))</f>
        <v>7.9743814093053651E-88</v>
      </c>
    </row>
    <row r="130" spans="5:17" ht="19.5" thickBot="1" x14ac:dyDescent="0.3">
      <c r="E130" s="39" t="s">
        <v>38</v>
      </c>
      <c r="F130" s="40">
        <f>F125</f>
        <v>2.8032395869315043</v>
      </c>
      <c r="G130" s="40">
        <f>G125</f>
        <v>3.4026241369670687</v>
      </c>
      <c r="H130" s="40">
        <f t="shared" ref="H130:I130" si="43">H125</f>
        <v>3.6906702347975768</v>
      </c>
      <c r="I130" s="40">
        <f t="shared" si="43"/>
        <v>4.4135180096143127</v>
      </c>
      <c r="J130" s="1">
        <f>SQRT((F130-$F$130)^2+(G130-$G$130)^2+(H130-$H$130)^2+(I130-$I$130)^2)</f>
        <v>0</v>
      </c>
      <c r="K130" s="1">
        <f>EXP((-(J130^2))/2*($B$76^2))</f>
        <v>1</v>
      </c>
    </row>
    <row r="132" spans="5:17" ht="15.75" thickBot="1" x14ac:dyDescent="0.3">
      <c r="E132" t="s">
        <v>50</v>
      </c>
    </row>
    <row r="133" spans="5:17" x14ac:dyDescent="0.25">
      <c r="E133" s="73" t="s">
        <v>26</v>
      </c>
      <c r="F133" s="75" t="s">
        <v>28</v>
      </c>
      <c r="G133" s="75" t="s">
        <v>29</v>
      </c>
      <c r="H133" s="75" t="s">
        <v>30</v>
      </c>
      <c r="I133" s="83" t="s">
        <v>31</v>
      </c>
      <c r="J133" s="62" t="s">
        <v>51</v>
      </c>
      <c r="K133" s="62"/>
      <c r="L133" s="62"/>
      <c r="M133" s="62"/>
      <c r="N133" s="62" t="s">
        <v>52</v>
      </c>
      <c r="O133" s="62"/>
      <c r="P133" s="62"/>
      <c r="Q133" s="62"/>
    </row>
    <row r="134" spans="5:17" ht="15.75" thickBot="1" x14ac:dyDescent="0.3">
      <c r="E134" s="74"/>
      <c r="F134" s="76"/>
      <c r="G134" s="76"/>
      <c r="H134" s="76"/>
      <c r="I134" s="84"/>
      <c r="J134" s="55" t="s">
        <v>60</v>
      </c>
      <c r="K134" s="55" t="s">
        <v>61</v>
      </c>
      <c r="L134" s="55" t="s">
        <v>62</v>
      </c>
      <c r="M134" s="55" t="s">
        <v>63</v>
      </c>
      <c r="N134" s="55" t="s">
        <v>60</v>
      </c>
      <c r="O134" s="55" t="s">
        <v>61</v>
      </c>
      <c r="P134" s="55" t="s">
        <v>62</v>
      </c>
      <c r="Q134" s="55" t="s">
        <v>63</v>
      </c>
    </row>
    <row r="135" spans="5:17" ht="19.5" thickBot="1" x14ac:dyDescent="0.3">
      <c r="E135" s="39" t="s">
        <v>36</v>
      </c>
      <c r="F135" s="40">
        <f>F124</f>
        <v>0.82460716093006281</v>
      </c>
      <c r="G135" s="40">
        <f t="shared" ref="G135:I135" si="44">G124</f>
        <v>0.68154653795379316</v>
      </c>
      <c r="H135" s="40">
        <f t="shared" si="44"/>
        <v>0.421117160880777</v>
      </c>
      <c r="I135" s="40">
        <f t="shared" si="44"/>
        <v>0.55604282981354458</v>
      </c>
      <c r="J135" s="1">
        <f>I6-F135</f>
        <v>7.1753928390699375</v>
      </c>
      <c r="K135" s="1">
        <f t="shared" ref="K135:M135" si="45">J6-G135</f>
        <v>6.3184534620462065</v>
      </c>
      <c r="L135" s="1">
        <f t="shared" si="45"/>
        <v>2.5788828391192231</v>
      </c>
      <c r="M135" s="1">
        <f t="shared" si="45"/>
        <v>2.4439571701864553</v>
      </c>
      <c r="N135" s="1">
        <f>B75*K129*J135</f>
        <v>9.4338708759507652E-88</v>
      </c>
      <c r="O135" s="1">
        <f>B75*K129*K135</f>
        <v>8.3072070663624059E-88</v>
      </c>
      <c r="P135" s="1">
        <f>B75*K129*L135</f>
        <v>3.3905945296800681E-88</v>
      </c>
      <c r="Q135" s="1">
        <f>B75*K129*M135</f>
        <v>3.2132005713127652E-88</v>
      </c>
    </row>
    <row r="136" spans="5:17" ht="19.5" thickBot="1" x14ac:dyDescent="0.3">
      <c r="E136" s="39" t="s">
        <v>38</v>
      </c>
      <c r="F136" s="40">
        <f>F125</f>
        <v>2.8032395869315043</v>
      </c>
      <c r="G136" s="40">
        <f t="shared" ref="G136:I136" si="46">G125</f>
        <v>3.4026241369670687</v>
      </c>
      <c r="H136" s="40">
        <f t="shared" si="46"/>
        <v>3.6906702347975768</v>
      </c>
      <c r="I136" s="40">
        <f t="shared" si="46"/>
        <v>4.4135180096143127</v>
      </c>
      <c r="J136" s="1">
        <f>I6-F136</f>
        <v>5.1967604130684961</v>
      </c>
      <c r="K136" s="1">
        <f>J6-G136</f>
        <v>3.5973758630329313</v>
      </c>
      <c r="L136" s="1">
        <f>K6-H136</f>
        <v>-0.69067023479757683</v>
      </c>
      <c r="M136" s="1">
        <f t="shared" ref="K136:M136" si="47">L6-I136</f>
        <v>-1.4135180096143127</v>
      </c>
      <c r="N136" s="1">
        <f>B75*K130*J136</f>
        <v>0.85680094317584143</v>
      </c>
      <c r="O136" s="1">
        <f>B75*K130*K136</f>
        <v>0.59310701040856251</v>
      </c>
      <c r="P136" s="1">
        <f>B75*K130*L136</f>
        <v>-0.11387227071502169</v>
      </c>
      <c r="Q136" s="1">
        <f>B75*K130*M136</f>
        <v>-0.23304972089688258</v>
      </c>
    </row>
  </sheetData>
  <mergeCells count="58">
    <mergeCell ref="J117:M117"/>
    <mergeCell ref="N117:Q117"/>
    <mergeCell ref="E133:E134"/>
    <mergeCell ref="F133:F134"/>
    <mergeCell ref="G133:G134"/>
    <mergeCell ref="H133:H134"/>
    <mergeCell ref="I133:I134"/>
    <mergeCell ref="J133:M133"/>
    <mergeCell ref="N133:Q133"/>
    <mergeCell ref="E117:E118"/>
    <mergeCell ref="F117:F118"/>
    <mergeCell ref="G117:G118"/>
    <mergeCell ref="H117:H118"/>
    <mergeCell ref="I117:I118"/>
    <mergeCell ref="I85:I86"/>
    <mergeCell ref="J85:M85"/>
    <mergeCell ref="N85:Q85"/>
    <mergeCell ref="E101:E102"/>
    <mergeCell ref="F101:F102"/>
    <mergeCell ref="G101:G102"/>
    <mergeCell ref="H101:H102"/>
    <mergeCell ref="I101:I102"/>
    <mergeCell ref="J101:M101"/>
    <mergeCell ref="N101:Q101"/>
    <mergeCell ref="A74:B74"/>
    <mergeCell ref="E85:E86"/>
    <mergeCell ref="F85:F86"/>
    <mergeCell ref="G85:G86"/>
    <mergeCell ref="H85:H86"/>
    <mergeCell ref="A10:B10"/>
    <mergeCell ref="J21:M21"/>
    <mergeCell ref="N21:Q21"/>
    <mergeCell ref="E21:E22"/>
    <mergeCell ref="F21:F22"/>
    <mergeCell ref="G21:G22"/>
    <mergeCell ref="H21:H22"/>
    <mergeCell ref="I21:I22"/>
    <mergeCell ref="N37:Q37"/>
    <mergeCell ref="E53:E54"/>
    <mergeCell ref="F53:F54"/>
    <mergeCell ref="G53:G54"/>
    <mergeCell ref="H53:H54"/>
    <mergeCell ref="I53:I54"/>
    <mergeCell ref="J53:M53"/>
    <mergeCell ref="N53:Q53"/>
    <mergeCell ref="E37:E38"/>
    <mergeCell ref="F37:F38"/>
    <mergeCell ref="G37:G38"/>
    <mergeCell ref="H37:H38"/>
    <mergeCell ref="I37:I38"/>
    <mergeCell ref="J37:M37"/>
    <mergeCell ref="N69:Q69"/>
    <mergeCell ref="E69:E70"/>
    <mergeCell ref="F69:F70"/>
    <mergeCell ref="G69:G70"/>
    <mergeCell ref="H69:H70"/>
    <mergeCell ref="I69:I70"/>
    <mergeCell ref="J69:M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contoh learning pada SOM</vt:lpstr>
      <vt:lpstr>soal-1</vt:lpstr>
      <vt:lpstr>soal-2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Mela</cp:lastModifiedBy>
  <dcterms:created xsi:type="dcterms:W3CDTF">2019-04-09T14:06:09Z</dcterms:created>
  <dcterms:modified xsi:type="dcterms:W3CDTF">2019-04-13T01:24:16Z</dcterms:modified>
</cp:coreProperties>
</file>