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serhan.aydin\Documents\github\nsydn\kis_okulu\"/>
    </mc:Choice>
  </mc:AlternateContent>
  <xr:revisionPtr revIDLastSave="0" documentId="13_ncr:1_{FD5B268F-5CCE-4E9E-83B9-309865CA8E0F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fixed_costs" sheetId="1" r:id="rId1"/>
    <sheet name="manvar_costs" sheetId="2" r:id="rId2"/>
    <sheet name="freight_costs" sheetId="3" r:id="rId3"/>
    <sheet name="capacities" sheetId="4" r:id="rId4"/>
    <sheet name="demands" sheetId="5" r:id="rId5"/>
    <sheet name="outpu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B6" i="3"/>
  <c r="B5" i="3"/>
  <c r="B4" i="3"/>
  <c r="B3" i="3"/>
  <c r="C6" i="3"/>
  <c r="C5" i="3"/>
  <c r="D6" i="3"/>
  <c r="D5" i="3"/>
  <c r="E4" i="3"/>
  <c r="E3" i="3"/>
  <c r="E6" i="3"/>
  <c r="F5" i="3"/>
  <c r="F4" i="3"/>
  <c r="F3" i="3"/>
  <c r="F2" i="3"/>
  <c r="E2" i="3"/>
  <c r="D2" i="3"/>
  <c r="C4" i="3"/>
  <c r="C2" i="3"/>
  <c r="C6" i="4"/>
  <c r="C6" i="1"/>
</calcChain>
</file>

<file path=xl/sharedStrings.xml><?xml version="1.0" encoding="utf-8"?>
<sst xmlns="http://schemas.openxmlformats.org/spreadsheetml/2006/main" count="95" uniqueCount="45">
  <si>
    <t>ABD</t>
  </si>
  <si>
    <t>Almanya</t>
  </si>
  <si>
    <t>Japonya</t>
  </si>
  <si>
    <t>Brezilya</t>
  </si>
  <si>
    <t>Hindistan</t>
  </si>
  <si>
    <t>Dusuk</t>
  </si>
  <si>
    <t>Yuksek</t>
  </si>
  <si>
    <t>Talep</t>
  </si>
  <si>
    <t>Uretim yapacak fabrikalar ve tipleri</t>
  </si>
  <si>
    <t>('Brezilya','Yuksek')</t>
  </si>
  <si>
    <t>('Hindistan','Dusuk')</t>
  </si>
  <si>
    <t>('Hindistan','Yuksek')</t>
  </si>
  <si>
    <t>('Japonya','Yuksek')</t>
  </si>
  <si>
    <t>Uretim/transfer miktarlari</t>
  </si>
  <si>
    <t>('Brezilya','ABD') = 1,250,000 adet</t>
  </si>
  <si>
    <t>('Brezilya','Brezilya') = 145,000 adet</t>
  </si>
  <si>
    <t>('Hindistan','ABD') = 1,550,000 adet</t>
  </si>
  <si>
    <t>('Hindistan','Almanya') = 90,000 adet</t>
  </si>
  <si>
    <t>('Hindistan','Hindistan') = 160,000 adet</t>
  </si>
  <si>
    <t>('Hindistan','Japonya') = 200,000 adet</t>
  </si>
  <si>
    <t>('Japonya','Japonya') = 1,500,000 adet</t>
  </si>
  <si>
    <t>('Hindistan','Japonya') = 1,700,000 adet</t>
  </si>
  <si>
    <t>Toplam maliyet = 53,768,000 ($/Month)</t>
  </si>
  <si>
    <t>Toplam maliyet = 62,038,000 ($/Month)</t>
  </si>
  <si>
    <t>('ABD','Yuksek')</t>
  </si>
  <si>
    <t>('Brezilya','Dusuk')</t>
  </si>
  <si>
    <t>('ABD','ABD') = 1,300,000 adet</t>
  </si>
  <si>
    <t>('ABD','Japonya') = 200,000 adet</t>
  </si>
  <si>
    <t>('Brezilya','ABD') = 250,000 adet</t>
  </si>
  <si>
    <t>('Hindistan','ABD') = 1,250,000 adet</t>
  </si>
  <si>
    <t>Toplam maliyet = 85,785,000 ($/Month)</t>
  </si>
  <si>
    <t>Kapasite (Adet/ay)</t>
  </si>
  <si>
    <t>Değişken mal. ($/adet)</t>
  </si>
  <si>
    <t>Taşıma mal. ($/konteynır)</t>
  </si>
  <si>
    <t>Sabit mal. ($/ay)</t>
  </si>
  <si>
    <t>Talep (Adet/ay)</t>
  </si>
  <si>
    <t>BAZ SENARYO</t>
  </si>
  <si>
    <t>SENARYO A</t>
  </si>
  <si>
    <t>SENARYO B</t>
  </si>
  <si>
    <t>Japonya talebi Hindistan'dan karşılanır.</t>
  </si>
  <si>
    <t>Japonya (yuksek kapasite) fabrikası kapanır.</t>
  </si>
  <si>
    <t>Brezilya (yuksek kapasite) fabrikası kapanır.</t>
  </si>
  <si>
    <t>ABD (yuksek kapasite) fabrikası kurulur.</t>
  </si>
  <si>
    <t>Hindistan (dusuk kapasite) fabrikası kapanır.</t>
  </si>
  <si>
    <t>Japonya (yuksek kapasite) fabrikası kurulur.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</si>
</sst>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1" xfId="0" applyBorder="1"/>
    <xf numFmtId="0" fontId="3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center"/>
    </xf>
    <xf numFmtId="3" fontId="0" fillId="0" borderId="1" xfId="0" applyNumberFormat="1" applyBorder="1"/>
    <xf numFmtId="165" fontId="0" fillId="0" borderId="1" xfId="1" applyNumberFormat="1" applyFont="1" applyBorder="1"/>
    <xf numFmtId="0" fontId="0" fillId="3" borderId="0" xfId="0" applyFill="1"/>
    <xf numFmtId="0" fontId="0" fillId="4" borderId="0" xfId="0" applyFill="1"/>
    <xf numFmtId="0" fontId="3" fillId="0" borderId="0" xfId="0" applyFont="1"/>
    <xf numFmtId="0" fontId="4" fillId="3" borderId="0" xfId="0" applyFont="1" applyFill="1"/>
    <xf numFmtId="0" fontId="5" fillId="4" borderId="0" xfId="0" applyFont="1" applyFill="1"/>
    <xf numFmtId="0" fontId="5" fillId="0" borderId="0" xfId="0" applyFont="1"/>
  </cellXfs>
  <cellStyles count="2">
    <cellStyle name="Comma 2" xfId="1" xr:uid="{2EB9AFFC-99D4-40CE-8B16-EB315D6271F9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A2" sqref="A2"/>
    </sheetView>
  </sheetViews>
  <sheetFormatPr defaultColWidth="8.88671875" defaultRowHeight="14.4" x14ac:dyDescent="0.3"/>
  <cols>
    <col min="1" max="1" width="19.77734375" bestFit="1" customWidth="1"/>
    <col min="2" max="3" width="11.44140625" customWidth="1"/>
  </cols>
  <sheetData>
    <row r="1" spans="1:3" x14ac:dyDescent="0.3">
      <c r="A1" s="3" t="s">
        <v>34</v>
      </c>
      <c r="B1" s="1" t="s">
        <v>5</v>
      </c>
      <c r="C1" s="1" t="s">
        <v>6</v>
      </c>
    </row>
    <row r="2" spans="1:3" x14ac:dyDescent="0.3">
      <c r="A2" s="1" t="s">
        <v>0</v>
      </c>
      <c r="B2" s="6">
        <v>6500000</v>
      </c>
      <c r="C2" s="6">
        <v>9500000</v>
      </c>
    </row>
    <row r="3" spans="1:3" x14ac:dyDescent="0.3">
      <c r="A3" s="1" t="s">
        <v>1</v>
      </c>
      <c r="B3" s="6">
        <v>4980000</v>
      </c>
      <c r="C3" s="6">
        <v>7270000</v>
      </c>
    </row>
    <row r="4" spans="1:3" x14ac:dyDescent="0.3">
      <c r="A4" s="1" t="s">
        <v>2</v>
      </c>
      <c r="B4" s="6">
        <v>6230000</v>
      </c>
      <c r="C4" s="6">
        <v>9100000</v>
      </c>
    </row>
    <row r="5" spans="1:3" x14ac:dyDescent="0.3">
      <c r="A5" s="1" t="s">
        <v>3</v>
      </c>
      <c r="B5" s="6">
        <v>3230000</v>
      </c>
      <c r="C5" s="6">
        <v>4730000</v>
      </c>
    </row>
    <row r="6" spans="1:3" x14ac:dyDescent="0.3">
      <c r="A6" s="1" t="s">
        <v>4</v>
      </c>
      <c r="B6" s="6">
        <v>2110000</v>
      </c>
      <c r="C6" s="6">
        <f>(3080)*1000</f>
        <v>3080000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8188D-51D9-4CC5-8BCC-68B4DA87C61A}">
  <dimension ref="A1:F6"/>
  <sheetViews>
    <sheetView workbookViewId="0">
      <selection activeCell="H16" sqref="H16"/>
    </sheetView>
  </sheetViews>
  <sheetFormatPr defaultColWidth="8.88671875" defaultRowHeight="14.4" x14ac:dyDescent="0.3"/>
  <cols>
    <col min="1" max="1" width="19.44140625" style="4" bestFit="1" customWidth="1"/>
  </cols>
  <sheetData>
    <row r="1" spans="1:6" x14ac:dyDescent="0.3">
      <c r="A1" s="3" t="s">
        <v>32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 t="s">
        <v>0</v>
      </c>
      <c r="B2" s="2">
        <v>12</v>
      </c>
      <c r="C2" s="2">
        <v>12</v>
      </c>
      <c r="D2" s="2">
        <v>12</v>
      </c>
      <c r="E2" s="2">
        <v>12</v>
      </c>
      <c r="F2" s="2">
        <v>12</v>
      </c>
    </row>
    <row r="3" spans="1:6" x14ac:dyDescent="0.3">
      <c r="A3" s="1" t="s">
        <v>1</v>
      </c>
      <c r="B3" s="2">
        <v>13</v>
      </c>
      <c r="C3" s="2">
        <v>13</v>
      </c>
      <c r="D3" s="2">
        <v>13</v>
      </c>
      <c r="E3" s="2">
        <v>13</v>
      </c>
      <c r="F3" s="2">
        <v>13</v>
      </c>
    </row>
    <row r="4" spans="1:6" x14ac:dyDescent="0.3">
      <c r="A4" s="1" t="s">
        <v>2</v>
      </c>
      <c r="B4" s="2">
        <v>10</v>
      </c>
      <c r="C4" s="2">
        <v>10</v>
      </c>
      <c r="D4" s="2">
        <v>10</v>
      </c>
      <c r="E4" s="2">
        <v>10</v>
      </c>
      <c r="F4" s="2">
        <v>10</v>
      </c>
    </row>
    <row r="5" spans="1:6" x14ac:dyDescent="0.3">
      <c r="A5" s="1" t="s">
        <v>3</v>
      </c>
      <c r="B5" s="2">
        <v>8</v>
      </c>
      <c r="C5" s="2">
        <v>8</v>
      </c>
      <c r="D5" s="2">
        <v>8</v>
      </c>
      <c r="E5" s="2">
        <v>8</v>
      </c>
      <c r="F5" s="2">
        <v>8</v>
      </c>
    </row>
    <row r="6" spans="1:6" x14ac:dyDescent="0.3">
      <c r="A6" s="1" t="s">
        <v>4</v>
      </c>
      <c r="B6" s="2">
        <v>5</v>
      </c>
      <c r="C6" s="2">
        <v>5</v>
      </c>
      <c r="D6" s="2">
        <v>5</v>
      </c>
      <c r="E6" s="2">
        <v>5</v>
      </c>
      <c r="F6" s="2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DE6FE-F64B-4787-A63D-0EB55147D7E3}">
  <dimension ref="A1:F6"/>
  <sheetViews>
    <sheetView workbookViewId="0">
      <selection activeCell="A2" sqref="A2"/>
    </sheetView>
  </sheetViews>
  <sheetFormatPr defaultColWidth="8.88671875" defaultRowHeight="14.4" x14ac:dyDescent="0.3"/>
  <cols>
    <col min="1" max="1" width="23.77734375" bestFit="1" customWidth="1"/>
  </cols>
  <sheetData>
    <row r="1" spans="1:6" x14ac:dyDescent="0.3">
      <c r="A1" s="5" t="s">
        <v>33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 t="s">
        <v>0</v>
      </c>
      <c r="B2" s="2">
        <v>0</v>
      </c>
      <c r="C2" s="2">
        <f>1750</f>
        <v>1750</v>
      </c>
      <c r="D2" s="2">
        <f>1100</f>
        <v>1100</v>
      </c>
      <c r="E2" s="2">
        <f>2300</f>
        <v>2300</v>
      </c>
      <c r="F2" s="2">
        <f>1254</f>
        <v>1254</v>
      </c>
    </row>
    <row r="3" spans="1:6" x14ac:dyDescent="0.3">
      <c r="A3" s="1" t="s">
        <v>1</v>
      </c>
      <c r="B3" s="2">
        <f>1905</f>
        <v>1905</v>
      </c>
      <c r="C3" s="2">
        <v>0</v>
      </c>
      <c r="D3" s="2">
        <f>1231</f>
        <v>1231</v>
      </c>
      <c r="E3" s="2">
        <f>2892</f>
        <v>2892</v>
      </c>
      <c r="F3" s="2">
        <f>1439</f>
        <v>1439</v>
      </c>
    </row>
    <row r="4" spans="1:6" x14ac:dyDescent="0.3">
      <c r="A4" s="1" t="s">
        <v>2</v>
      </c>
      <c r="B4" s="2">
        <f>2200</f>
        <v>2200</v>
      </c>
      <c r="C4" s="2">
        <f>3250</f>
        <v>3250</v>
      </c>
      <c r="D4" s="2">
        <v>0</v>
      </c>
      <c r="E4" s="2">
        <f>6230</f>
        <v>6230</v>
      </c>
      <c r="F4" s="2">
        <f>2050</f>
        <v>2050</v>
      </c>
    </row>
    <row r="5" spans="1:6" x14ac:dyDescent="0.3">
      <c r="A5" s="1" t="s">
        <v>3</v>
      </c>
      <c r="B5" s="2">
        <f>2350</f>
        <v>2350</v>
      </c>
      <c r="C5" s="2">
        <f>3150</f>
        <v>3150</v>
      </c>
      <c r="D5" s="2">
        <f>4000</f>
        <v>4000</v>
      </c>
      <c r="E5" s="2">
        <v>0</v>
      </c>
      <c r="F5" s="2">
        <f>4250</f>
        <v>4250</v>
      </c>
    </row>
    <row r="6" spans="1:6" x14ac:dyDescent="0.3">
      <c r="A6" s="1" t="s">
        <v>4</v>
      </c>
      <c r="B6" s="2">
        <f>1950</f>
        <v>1950</v>
      </c>
      <c r="C6" s="2">
        <f>2200</f>
        <v>2200</v>
      </c>
      <c r="D6" s="2">
        <f>3500</f>
        <v>3500</v>
      </c>
      <c r="E6" s="2">
        <f>4200</f>
        <v>4200</v>
      </c>
      <c r="F6" s="2">
        <v>0</v>
      </c>
    </row>
  </sheetData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98862-89F3-4BE7-86D6-347F22B3D207}">
  <dimension ref="A1:C6"/>
  <sheetViews>
    <sheetView workbookViewId="0">
      <selection activeCell="E18" sqref="E18"/>
    </sheetView>
  </sheetViews>
  <sheetFormatPr defaultColWidth="11.5546875" defaultRowHeight="14.4" x14ac:dyDescent="0.3"/>
  <cols>
    <col min="1" max="1" width="22.109375" bestFit="1" customWidth="1"/>
  </cols>
  <sheetData>
    <row r="1" spans="1:3" x14ac:dyDescent="0.3">
      <c r="A1" s="5" t="s">
        <v>31</v>
      </c>
      <c r="B1" s="3" t="s">
        <v>5</v>
      </c>
      <c r="C1" s="3" t="s">
        <v>6</v>
      </c>
    </row>
    <row r="2" spans="1:3" x14ac:dyDescent="0.3">
      <c r="A2" s="1" t="s">
        <v>0</v>
      </c>
      <c r="B2" s="6">
        <v>500000</v>
      </c>
      <c r="C2" s="6">
        <v>1500000</v>
      </c>
    </row>
    <row r="3" spans="1:3" x14ac:dyDescent="0.3">
      <c r="A3" s="1" t="s">
        <v>1</v>
      </c>
      <c r="B3" s="6">
        <v>500000</v>
      </c>
      <c r="C3" s="6">
        <v>1500000</v>
      </c>
    </row>
    <row r="4" spans="1:3" x14ac:dyDescent="0.3">
      <c r="A4" s="1" t="s">
        <v>2</v>
      </c>
      <c r="B4" s="6">
        <v>500000</v>
      </c>
      <c r="C4" s="6">
        <v>1500000</v>
      </c>
    </row>
    <row r="5" spans="1:3" x14ac:dyDescent="0.3">
      <c r="A5" s="1" t="s">
        <v>3</v>
      </c>
      <c r="B5" s="6">
        <v>500000</v>
      </c>
      <c r="C5" s="6">
        <v>1500000</v>
      </c>
    </row>
    <row r="6" spans="1:3" x14ac:dyDescent="0.3">
      <c r="A6" s="1" t="s">
        <v>4</v>
      </c>
      <c r="B6" s="6">
        <v>500000</v>
      </c>
      <c r="C6" s="6">
        <f>(1500)*1000</f>
        <v>1500000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3B34-58D2-4D49-8D4E-DEBA038BF1E2}">
  <dimension ref="A1:B6"/>
  <sheetViews>
    <sheetView workbookViewId="0">
      <selection activeCell="I18" sqref="I18"/>
    </sheetView>
  </sheetViews>
  <sheetFormatPr defaultColWidth="11.5546875" defaultRowHeight="14.4" x14ac:dyDescent="0.3"/>
  <cols>
    <col min="1" max="1" width="18.33203125" customWidth="1"/>
    <col min="2" max="2" width="14.109375" bestFit="1" customWidth="1"/>
  </cols>
  <sheetData>
    <row r="1" spans="1:2" x14ac:dyDescent="0.3">
      <c r="A1" s="5" t="s">
        <v>35</v>
      </c>
      <c r="B1" s="5" t="s">
        <v>7</v>
      </c>
    </row>
    <row r="2" spans="1:2" x14ac:dyDescent="0.3">
      <c r="A2" s="1" t="s">
        <v>0</v>
      </c>
      <c r="B2" s="7">
        <v>2800000</v>
      </c>
    </row>
    <row r="3" spans="1:2" x14ac:dyDescent="0.3">
      <c r="A3" s="1" t="s">
        <v>1</v>
      </c>
      <c r="B3" s="7">
        <v>90000</v>
      </c>
    </row>
    <row r="4" spans="1:2" x14ac:dyDescent="0.3">
      <c r="A4" s="1" t="s">
        <v>2</v>
      </c>
      <c r="B4" s="7">
        <v>1700000</v>
      </c>
    </row>
    <row r="5" spans="1:2" x14ac:dyDescent="0.3">
      <c r="A5" s="1" t="s">
        <v>3</v>
      </c>
      <c r="B5" s="7">
        <v>145000</v>
      </c>
    </row>
    <row r="6" spans="1:2" x14ac:dyDescent="0.3">
      <c r="A6" s="1" t="s">
        <v>4</v>
      </c>
      <c r="B6" s="7">
        <v>160000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94866-F80D-49F6-9197-F85F4B67EDDD}">
  <dimension ref="A1:M26"/>
  <sheetViews>
    <sheetView tabSelected="1" workbookViewId="0">
      <selection activeCell="P13" sqref="P13"/>
    </sheetView>
  </sheetViews>
  <sheetFormatPr defaultRowHeight="14.4" x14ac:dyDescent="0.3"/>
  <sheetData>
    <row r="1" spans="1:13" s="10" customFormat="1" x14ac:dyDescent="0.3">
      <c r="A1" s="10" t="s">
        <v>36</v>
      </c>
      <c r="F1" s="10" t="s">
        <v>37</v>
      </c>
      <c r="K1" s="10" t="s">
        <v>38</v>
      </c>
    </row>
    <row r="2" spans="1:13" s="10" customFormat="1" x14ac:dyDescent="0.3">
      <c r="A2" s="10" t="s">
        <v>8</v>
      </c>
      <c r="F2" s="10" t="s">
        <v>8</v>
      </c>
      <c r="K2" s="10" t="s">
        <v>8</v>
      </c>
    </row>
    <row r="3" spans="1:13" x14ac:dyDescent="0.3">
      <c r="A3" t="s">
        <v>9</v>
      </c>
      <c r="F3" t="s">
        <v>9</v>
      </c>
      <c r="K3" t="s">
        <v>24</v>
      </c>
    </row>
    <row r="4" spans="1:13" x14ac:dyDescent="0.3">
      <c r="A4" t="s">
        <v>10</v>
      </c>
      <c r="F4" t="s">
        <v>10</v>
      </c>
      <c r="K4" t="s">
        <v>25</v>
      </c>
    </row>
    <row r="5" spans="1:13" x14ac:dyDescent="0.3">
      <c r="A5" t="s">
        <v>11</v>
      </c>
      <c r="F5" t="s">
        <v>11</v>
      </c>
      <c r="K5" t="s">
        <v>11</v>
      </c>
    </row>
    <row r="6" spans="1:13" x14ac:dyDescent="0.3">
      <c r="A6" s="9" t="s">
        <v>12</v>
      </c>
      <c r="B6" s="9"/>
      <c r="F6" s="11"/>
      <c r="G6" s="8"/>
      <c r="H6" s="8"/>
      <c r="K6" s="9" t="s">
        <v>12</v>
      </c>
      <c r="L6" s="9"/>
    </row>
    <row r="8" spans="1:13" s="10" customFormat="1" x14ac:dyDescent="0.3">
      <c r="A8" s="10" t="s">
        <v>13</v>
      </c>
      <c r="F8" s="10" t="s">
        <v>13</v>
      </c>
      <c r="K8" s="10" t="s">
        <v>13</v>
      </c>
    </row>
    <row r="9" spans="1:13" x14ac:dyDescent="0.3">
      <c r="A9" s="11"/>
      <c r="B9" s="8"/>
      <c r="C9" s="8"/>
      <c r="F9" s="11"/>
      <c r="G9" s="8"/>
      <c r="H9" s="8"/>
      <c r="K9" s="12" t="s">
        <v>26</v>
      </c>
      <c r="L9" s="9"/>
      <c r="M9" s="9"/>
    </row>
    <row r="10" spans="1:13" x14ac:dyDescent="0.3">
      <c r="A10" s="11"/>
      <c r="B10" s="8"/>
      <c r="C10" s="8"/>
      <c r="F10" s="11"/>
      <c r="G10" s="8"/>
      <c r="H10" s="8"/>
      <c r="K10" s="12" t="s">
        <v>27</v>
      </c>
      <c r="L10" s="9"/>
      <c r="M10" s="9"/>
    </row>
    <row r="11" spans="1:13" x14ac:dyDescent="0.3">
      <c r="A11" t="s">
        <v>14</v>
      </c>
      <c r="F11" t="s">
        <v>14</v>
      </c>
      <c r="K11" t="s">
        <v>28</v>
      </c>
    </row>
    <row r="12" spans="1:13" x14ac:dyDescent="0.3">
      <c r="A12" t="s">
        <v>15</v>
      </c>
      <c r="F12" t="s">
        <v>15</v>
      </c>
      <c r="K12" t="s">
        <v>15</v>
      </c>
    </row>
    <row r="13" spans="1:13" x14ac:dyDescent="0.3">
      <c r="A13" t="s">
        <v>16</v>
      </c>
      <c r="F13" t="s">
        <v>16</v>
      </c>
      <c r="K13" t="s">
        <v>29</v>
      </c>
    </row>
    <row r="14" spans="1:13" x14ac:dyDescent="0.3">
      <c r="A14" t="s">
        <v>17</v>
      </c>
      <c r="F14" t="s">
        <v>17</v>
      </c>
      <c r="K14" t="s">
        <v>17</v>
      </c>
    </row>
    <row r="15" spans="1:13" x14ac:dyDescent="0.3">
      <c r="A15" t="s">
        <v>18</v>
      </c>
      <c r="F15" t="s">
        <v>18</v>
      </c>
      <c r="K15" t="s">
        <v>18</v>
      </c>
    </row>
    <row r="16" spans="1:13" x14ac:dyDescent="0.3">
      <c r="A16" t="s">
        <v>19</v>
      </c>
      <c r="F16" s="13" t="s">
        <v>21</v>
      </c>
      <c r="K16" s="11"/>
      <c r="L16" s="8"/>
      <c r="M16" s="8"/>
    </row>
    <row r="17" spans="1:13" x14ac:dyDescent="0.3">
      <c r="A17" s="9" t="s">
        <v>20</v>
      </c>
      <c r="B17" s="9"/>
      <c r="C17" s="9"/>
      <c r="F17" s="11"/>
      <c r="G17" s="8"/>
      <c r="H17" s="8"/>
      <c r="K17" s="9" t="s">
        <v>20</v>
      </c>
      <c r="L17" s="9"/>
      <c r="M17" s="9"/>
    </row>
    <row r="20" spans="1:13" x14ac:dyDescent="0.3">
      <c r="A20" t="s">
        <v>23</v>
      </c>
      <c r="F20" t="s">
        <v>22</v>
      </c>
      <c r="K20" t="s">
        <v>30</v>
      </c>
    </row>
    <row r="23" spans="1:13" x14ac:dyDescent="0.3">
      <c r="F23" t="s">
        <v>40</v>
      </c>
      <c r="K23" t="s">
        <v>41</v>
      </c>
    </row>
    <row r="24" spans="1:13" x14ac:dyDescent="0.3">
      <c r="F24" t="s">
        <v>39</v>
      </c>
      <c r="K24" t="s">
        <v>42</v>
      </c>
    </row>
    <row r="25" spans="1:13" x14ac:dyDescent="0.3">
      <c r="K25" t="s">
        <v>43</v>
      </c>
    </row>
    <row r="26" spans="1:13" x14ac:dyDescent="0.3">
      <c r="K26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fixed_costs</vt:lpstr>
      <vt:lpstr>manvar_costs</vt:lpstr>
      <vt:lpstr>freight_costs</vt:lpstr>
      <vt:lpstr>capacities</vt:lpstr>
      <vt:lpstr>demands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Nadi Serhan AYDIN, ISU</cp:lastModifiedBy>
  <dcterms:created xsi:type="dcterms:W3CDTF">2021-05-08T09:45:40Z</dcterms:created>
  <dcterms:modified xsi:type="dcterms:W3CDTF">2022-02-02T08:18:44Z</dcterms:modified>
</cp:coreProperties>
</file>