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zch\Google Drive\7 - UnB - Engenharia de Software\UnB - 2º Semestre\EE\"/>
    </mc:Choice>
  </mc:AlternateContent>
  <xr:revisionPtr revIDLastSave="0" documentId="13_ncr:1_{21F385E4-0518-4558-A195-2BB0D50D7074}" xr6:coauthVersionLast="46" xr6:coauthVersionMax="46" xr10:uidLastSave="{00000000-0000-0000-0000-000000000000}"/>
  <bookViews>
    <workbookView xWindow="-120" yWindow="-120" windowWidth="20730" windowHeight="11160" xr2:uid="{BF88CD69-13D0-4B46-A354-82CF71AB0A1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B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H2" i="1"/>
  <c r="J2" i="1"/>
  <c r="A6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N4" i="1" l="1"/>
  <c r="P4" i="1" s="1"/>
  <c r="N3" i="1"/>
  <c r="P3" i="1" s="1"/>
  <c r="E17" i="1"/>
  <c r="E25" i="1"/>
  <c r="E33" i="1"/>
  <c r="E41" i="1"/>
  <c r="E49" i="1"/>
  <c r="E57" i="1"/>
  <c r="E6" i="1"/>
  <c r="E10" i="1"/>
  <c r="E18" i="1"/>
  <c r="E26" i="1"/>
  <c r="E34" i="1"/>
  <c r="E42" i="1"/>
  <c r="E50" i="1"/>
  <c r="E58" i="1"/>
  <c r="E7" i="1"/>
  <c r="E11" i="1"/>
  <c r="E19" i="1"/>
  <c r="E27" i="1"/>
  <c r="E35" i="1"/>
  <c r="E43" i="1"/>
  <c r="E51" i="1"/>
  <c r="E59" i="1"/>
  <c r="E8" i="1"/>
  <c r="E12" i="1"/>
  <c r="E20" i="1"/>
  <c r="E28" i="1"/>
  <c r="E36" i="1"/>
  <c r="E44" i="1"/>
  <c r="E52" i="1"/>
  <c r="E60" i="1"/>
  <c r="E9" i="1"/>
  <c r="E47" i="1"/>
  <c r="E4" i="1"/>
  <c r="E16" i="1"/>
  <c r="E24" i="1"/>
  <c r="E40" i="1"/>
  <c r="E56" i="1"/>
  <c r="E13" i="1"/>
  <c r="E21" i="1"/>
  <c r="E29" i="1"/>
  <c r="E37" i="1"/>
  <c r="E45" i="1"/>
  <c r="E53" i="1"/>
  <c r="E61" i="1"/>
  <c r="E14" i="1"/>
  <c r="E22" i="1"/>
  <c r="E30" i="1"/>
  <c r="E38" i="1"/>
  <c r="E46" i="1"/>
  <c r="E54" i="1"/>
  <c r="E3" i="1"/>
  <c r="E15" i="1"/>
  <c r="E23" i="1"/>
  <c r="E31" i="1"/>
  <c r="E39" i="1"/>
  <c r="E55" i="1"/>
  <c r="E62" i="1"/>
  <c r="E32" i="1"/>
  <c r="E48" i="1"/>
  <c r="E5" i="1"/>
  <c r="C3" i="1"/>
  <c r="N5" i="1" l="1"/>
  <c r="P5" i="1" s="1"/>
  <c r="D3" i="1"/>
  <c r="B3" i="1" l="1"/>
  <c r="N6" i="1"/>
  <c r="P6" i="1" s="1"/>
  <c r="C4" i="1" l="1"/>
  <c r="D4" i="1" s="1"/>
  <c r="B4" i="1" s="1"/>
  <c r="N7" i="1"/>
  <c r="P7" i="1" s="1"/>
  <c r="C5" i="1" l="1"/>
  <c r="D5" i="1" s="1"/>
  <c r="B5" i="1" s="1"/>
  <c r="N8" i="1"/>
  <c r="P8" i="1" s="1"/>
  <c r="C6" i="1" l="1"/>
  <c r="D6" i="1" s="1"/>
  <c r="B6" i="1" s="1"/>
  <c r="N9" i="1"/>
  <c r="P9" i="1" s="1"/>
  <c r="B7" i="1" l="1"/>
  <c r="C7" i="1"/>
  <c r="D7" i="1" s="1"/>
  <c r="N10" i="1"/>
  <c r="P10" i="1" s="1"/>
  <c r="B8" i="1" l="1"/>
  <c r="C8" i="1"/>
  <c r="D8" i="1" s="1"/>
  <c r="N11" i="1"/>
  <c r="P11" i="1" s="1"/>
  <c r="B9" i="1" l="1"/>
  <c r="C9" i="1"/>
  <c r="D9" i="1" s="1"/>
  <c r="N12" i="1"/>
  <c r="P12" i="1" s="1"/>
  <c r="B10" i="1" l="1"/>
  <c r="C10" i="1"/>
  <c r="D10" i="1" s="1"/>
  <c r="N13" i="1"/>
  <c r="P13" i="1" s="1"/>
  <c r="C11" i="1" l="1"/>
  <c r="D11" i="1" s="1"/>
  <c r="B11" i="1" s="1"/>
  <c r="N14" i="1"/>
  <c r="P14" i="1" s="1"/>
  <c r="C12" i="1" l="1"/>
  <c r="D12" i="1" s="1"/>
  <c r="B12" i="1" s="1"/>
  <c r="N15" i="1"/>
  <c r="P15" i="1" s="1"/>
  <c r="C13" i="1" l="1"/>
  <c r="D13" i="1" s="1"/>
  <c r="B13" i="1" s="1"/>
  <c r="N16" i="1"/>
  <c r="P16" i="1" s="1"/>
  <c r="C14" i="1" l="1"/>
  <c r="D14" i="1" s="1"/>
  <c r="B14" i="1" s="1"/>
  <c r="N17" i="1"/>
  <c r="P17" i="1" s="1"/>
  <c r="C15" i="1" l="1"/>
  <c r="D15" i="1" s="1"/>
  <c r="B15" i="1" s="1"/>
  <c r="N18" i="1"/>
  <c r="P18" i="1" s="1"/>
  <c r="C16" i="1" l="1"/>
  <c r="D16" i="1" s="1"/>
  <c r="B16" i="1" s="1"/>
  <c r="N19" i="1"/>
  <c r="P19" i="1" s="1"/>
  <c r="C17" i="1" l="1"/>
  <c r="D17" i="1" s="1"/>
  <c r="B17" i="1" s="1"/>
  <c r="N20" i="1"/>
  <c r="P20" i="1" s="1"/>
  <c r="C18" i="1" l="1"/>
  <c r="D18" i="1" s="1"/>
  <c r="B18" i="1" s="1"/>
  <c r="N21" i="1"/>
  <c r="P21" i="1" s="1"/>
  <c r="C19" i="1" l="1"/>
  <c r="D19" i="1" s="1"/>
  <c r="B19" i="1" s="1"/>
  <c r="N22" i="1"/>
  <c r="P22" i="1" s="1"/>
  <c r="C20" i="1" l="1"/>
  <c r="D20" i="1" s="1"/>
  <c r="B20" i="1" s="1"/>
  <c r="N23" i="1"/>
  <c r="P23" i="1" s="1"/>
  <c r="C21" i="1" l="1"/>
  <c r="D21" i="1" s="1"/>
  <c r="B21" i="1" s="1"/>
  <c r="N24" i="1"/>
  <c r="P24" i="1" s="1"/>
  <c r="C22" i="1" l="1"/>
  <c r="D22" i="1" s="1"/>
  <c r="B22" i="1" s="1"/>
  <c r="N25" i="1"/>
  <c r="P25" i="1" s="1"/>
  <c r="C23" i="1" l="1"/>
  <c r="D23" i="1" s="1"/>
  <c r="B23" i="1" s="1"/>
  <c r="N26" i="1"/>
  <c r="P26" i="1" s="1"/>
  <c r="C24" i="1" l="1"/>
  <c r="D24" i="1" s="1"/>
  <c r="B24" i="1" s="1"/>
  <c r="N27" i="1"/>
  <c r="P27" i="1" s="1"/>
  <c r="C25" i="1" l="1"/>
  <c r="D25" i="1" s="1"/>
  <c r="B25" i="1" s="1"/>
  <c r="N28" i="1"/>
  <c r="P28" i="1" s="1"/>
  <c r="C26" i="1" l="1"/>
  <c r="D26" i="1" s="1"/>
  <c r="B26" i="1" s="1"/>
  <c r="N29" i="1"/>
  <c r="P29" i="1" s="1"/>
  <c r="C27" i="1" l="1"/>
  <c r="D27" i="1" s="1"/>
  <c r="B27" i="1" s="1"/>
  <c r="N30" i="1"/>
  <c r="P30" i="1" s="1"/>
  <c r="C28" i="1" l="1"/>
  <c r="D28" i="1" s="1"/>
  <c r="B28" i="1" s="1"/>
  <c r="N31" i="1"/>
  <c r="P31" i="1" s="1"/>
  <c r="C29" i="1" l="1"/>
  <c r="D29" i="1" s="1"/>
  <c r="B29" i="1" s="1"/>
  <c r="N32" i="1"/>
  <c r="P32" i="1" s="1"/>
  <c r="C30" i="1" l="1"/>
  <c r="D30" i="1" s="1"/>
  <c r="B30" i="1" s="1"/>
  <c r="N33" i="1"/>
  <c r="P33" i="1" s="1"/>
  <c r="C31" i="1" l="1"/>
  <c r="D31" i="1" s="1"/>
  <c r="B31" i="1" s="1"/>
  <c r="N34" i="1"/>
  <c r="P34" i="1" s="1"/>
  <c r="C32" i="1" l="1"/>
  <c r="D32" i="1" s="1"/>
  <c r="B32" i="1" s="1"/>
  <c r="N35" i="1"/>
  <c r="P35" i="1" s="1"/>
  <c r="C33" i="1" l="1"/>
  <c r="D33" i="1" s="1"/>
  <c r="B33" i="1" s="1"/>
  <c r="N36" i="1"/>
  <c r="P36" i="1" s="1"/>
  <c r="C34" i="1" l="1"/>
  <c r="D34" i="1" s="1"/>
  <c r="B34" i="1" s="1"/>
  <c r="N37" i="1"/>
  <c r="P37" i="1" s="1"/>
  <c r="C35" i="1" l="1"/>
  <c r="D35" i="1" s="1"/>
  <c r="B35" i="1" s="1"/>
  <c r="N38" i="1"/>
  <c r="P38" i="1" s="1"/>
  <c r="C36" i="1" l="1"/>
  <c r="D36" i="1" s="1"/>
  <c r="B36" i="1" s="1"/>
  <c r="C37" i="1" l="1"/>
  <c r="D37" i="1" s="1"/>
  <c r="B37" i="1" s="1"/>
  <c r="C38" i="1" l="1"/>
  <c r="D38" i="1" s="1"/>
  <c r="B38" i="1" s="1"/>
  <c r="C39" i="1" l="1"/>
  <c r="D39" i="1" s="1"/>
  <c r="B39" i="1" s="1"/>
  <c r="C40" i="1" l="1"/>
  <c r="D40" i="1" s="1"/>
  <c r="B40" i="1" s="1"/>
  <c r="C41" i="1" l="1"/>
  <c r="D41" i="1" s="1"/>
  <c r="B41" i="1" s="1"/>
  <c r="C42" i="1" l="1"/>
  <c r="D42" i="1" s="1"/>
  <c r="B42" i="1" s="1"/>
  <c r="C43" i="1" l="1"/>
  <c r="D43" i="1" s="1"/>
  <c r="B43" i="1" s="1"/>
  <c r="C44" i="1" l="1"/>
  <c r="D44" i="1" s="1"/>
  <c r="B44" i="1" s="1"/>
  <c r="C45" i="1" l="1"/>
  <c r="D45" i="1" s="1"/>
  <c r="B45" i="1" s="1"/>
  <c r="C46" i="1" l="1"/>
  <c r="D46" i="1" s="1"/>
  <c r="B46" i="1" s="1"/>
  <c r="C47" i="1" l="1"/>
  <c r="D47" i="1" s="1"/>
  <c r="B47" i="1" s="1"/>
  <c r="C48" i="1" l="1"/>
  <c r="D48" i="1" s="1"/>
  <c r="B48" i="1" s="1"/>
  <c r="C49" i="1" l="1"/>
  <c r="D49" i="1" s="1"/>
  <c r="B49" i="1" s="1"/>
  <c r="C50" i="1" l="1"/>
  <c r="D50" i="1" s="1"/>
  <c r="B50" i="1" s="1"/>
  <c r="C51" i="1" l="1"/>
  <c r="D51" i="1" s="1"/>
  <c r="B51" i="1" s="1"/>
  <c r="C52" i="1" l="1"/>
  <c r="D52" i="1" s="1"/>
  <c r="B52" i="1" s="1"/>
  <c r="C53" i="1" l="1"/>
  <c r="D53" i="1" s="1"/>
  <c r="B53" i="1" s="1"/>
  <c r="C54" i="1" l="1"/>
  <c r="D54" i="1" s="1"/>
  <c r="B54" i="1" s="1"/>
  <c r="C55" i="1" l="1"/>
  <c r="D55" i="1" s="1"/>
  <c r="B55" i="1" s="1"/>
  <c r="C56" i="1" l="1"/>
  <c r="D56" i="1" s="1"/>
  <c r="B56" i="1" s="1"/>
  <c r="C57" i="1" l="1"/>
  <c r="D57" i="1" s="1"/>
  <c r="B57" i="1" s="1"/>
  <c r="C58" i="1" l="1"/>
  <c r="D58" i="1" s="1"/>
  <c r="B58" i="1" s="1"/>
  <c r="C59" i="1" l="1"/>
  <c r="D59" i="1" s="1"/>
  <c r="B59" i="1" s="1"/>
  <c r="C60" i="1" l="1"/>
  <c r="D60" i="1" s="1"/>
  <c r="B60" i="1" s="1"/>
  <c r="C61" i="1" l="1"/>
  <c r="D61" i="1" s="1"/>
  <c r="B61" i="1" s="1"/>
  <c r="C62" i="1" l="1"/>
  <c r="D62" i="1" s="1"/>
  <c r="B62" i="1" s="1"/>
</calcChain>
</file>

<file path=xl/sharedStrings.xml><?xml version="1.0" encoding="utf-8"?>
<sst xmlns="http://schemas.openxmlformats.org/spreadsheetml/2006/main" count="14" uniqueCount="12">
  <si>
    <t>Mês</t>
  </si>
  <si>
    <t>Saldo devedor</t>
  </si>
  <si>
    <t>Juros</t>
  </si>
  <si>
    <t>Amortização</t>
  </si>
  <si>
    <t>Prestação</t>
  </si>
  <si>
    <t>n</t>
  </si>
  <si>
    <t>i</t>
  </si>
  <si>
    <t>PV</t>
  </si>
  <si>
    <t>PMT</t>
  </si>
  <si>
    <t>SD</t>
  </si>
  <si>
    <t>J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</si>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</sst>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952472-041D-4D8C-8863-27AE70B633B2}" name="Tabela1" displayName="Tabela1" ref="A1:E62" totalsRowShown="0">
  <autoFilter ref="A1:E62" xr:uid="{1570489A-F740-4792-941C-41FB7CF4F148}"/>
  <tableColumns count="5">
    <tableColumn id="1" xr3:uid="{D53B0EFE-D62D-44D6-897F-7810EF41F160}" name="Mês" dataDxfId="9">
      <calculatedColumnFormula>A1+1</calculatedColumnFormula>
    </tableColumn>
    <tableColumn id="2" xr3:uid="{A6D99059-6548-454B-AC11-8C7038C5D2FC}" name="Saldo devedor" dataDxfId="1">
      <calculatedColumnFormula>B1-Tabela1[[#This Row],[Amortização]]</calculatedColumnFormula>
    </tableColumn>
    <tableColumn id="3" xr3:uid="{937E434B-A158-4A30-84D1-9D9810100F05}" name="Juros" dataDxfId="8">
      <calculatedColumnFormula>B1*$H$2</calculatedColumnFormula>
    </tableColumn>
    <tableColumn id="4" xr3:uid="{2EAA208B-45EA-4F1B-9DA1-6B2DA1398B1D}" name="Amortização" dataDxfId="7">
      <calculatedColumnFormula>Tabela1[[#This Row],[Prestação]]-Tabela1[[#This Row],[Juros]]</calculatedColumnFormula>
    </tableColumn>
    <tableColumn id="5" xr3:uid="{EB3A8135-D261-4388-B8D3-2CDD1C1C2BD1}" name="Prestação" dataDxfId="6">
      <calculatedColumnFormula>$J$2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906CF3-2B2A-4252-976E-3ADCEB8F8FB9}" name="Tabela2" displayName="Tabela2" ref="L1:P38" totalsRowShown="0">
  <autoFilter ref="L1:P38" xr:uid="{824D3A78-DFEB-4ABF-96EB-05F798EB6EBD}"/>
  <tableColumns count="5">
    <tableColumn id="1" xr3:uid="{0D2193D6-997B-4136-9918-041F4EBB6201}" name="Mês" dataDxfId="5">
      <calculatedColumnFormula>Tabela1[[#This Row],[Mês]]</calculatedColumnFormula>
    </tableColumn>
    <tableColumn id="2" xr3:uid="{F93E5769-C290-4BD7-B1B7-C8CCF9C0D098}" name="SD" dataDxfId="0">
      <calculatedColumnFormula>M1-Tabela2[[#This Row],[A]]</calculatedColumnFormula>
    </tableColumn>
    <tableColumn id="3" xr3:uid="{3E53131C-7955-4E16-B4DE-EA9B7CBF823E}" name="J" dataDxfId="4">
      <calculatedColumnFormula>M1*$H$2</calculatedColumnFormula>
    </tableColumn>
    <tableColumn id="4" xr3:uid="{3D7B10AA-06A2-4CD5-80E5-13D80B899C0D}" name="A" dataDxfId="3">
      <calculatedColumnFormula>$I$2/$G$2</calculatedColumnFormula>
    </tableColumn>
    <tableColumn id="5" xr3:uid="{FF636CB5-23C6-4461-A389-230C0AC7B13D}" name="PMT" dataDxfId="2">
      <calculatedColumnFormula>Tabela2[[#This Row],[J]]+Tabela2[[#This Row],[A]]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44F4-5EC8-4A9D-8483-E871FE896A8F}">
  <dimension ref="A1:P62"/>
  <sheetViews>
    <sheetView tabSelected="1" workbookViewId="0">
      <selection activeCell="P18" sqref="P18"/>
    </sheetView>
  </sheetViews>
  <sheetFormatPr defaultRowHeight="15" x14ac:dyDescent="0.25"/>
  <cols>
    <col min="1" max="1" width="7" customWidth="1"/>
    <col min="2" max="2" width="15.85546875" customWidth="1"/>
    <col min="3" max="3" width="12.7109375" bestFit="1" customWidth="1"/>
    <col min="4" max="4" width="14.140625" customWidth="1"/>
    <col min="5" max="5" width="11.7109375" customWidth="1"/>
    <col min="13" max="13" width="12.85546875" bestFit="1" customWidth="1"/>
    <col min="14" max="15" width="9.5703125" bestFit="1" customWidth="1"/>
    <col min="16" max="16" width="10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L1" t="s">
        <v>0</v>
      </c>
      <c r="M1" t="s">
        <v>9</v>
      </c>
      <c r="N1" t="s">
        <v>10</v>
      </c>
      <c r="O1" t="s">
        <v>11</v>
      </c>
      <c r="P1" t="s">
        <v>8</v>
      </c>
    </row>
    <row r="2" spans="1:16" x14ac:dyDescent="0.25">
      <c r="A2">
        <v>0</v>
      </c>
      <c r="B2" s="1">
        <f>I2</f>
        <v>200000</v>
      </c>
      <c r="C2" s="1"/>
      <c r="D2" s="1"/>
      <c r="E2" s="1"/>
      <c r="G2">
        <v>36</v>
      </c>
      <c r="H2" s="1">
        <f>3/100</f>
        <v>0.03</v>
      </c>
      <c r="I2">
        <v>200000</v>
      </c>
      <c r="J2">
        <f>I2/(((1+H2)^G2-1)/(H2*(1+H2)^G2))</f>
        <v>9160.7588368314173</v>
      </c>
      <c r="L2">
        <f>Tabela1[[#This Row],[Mês]]</f>
        <v>0</v>
      </c>
      <c r="M2" s="1">
        <f>I2</f>
        <v>200000</v>
      </c>
      <c r="N2" s="1"/>
      <c r="O2" s="1"/>
      <c r="P2" s="1">
        <f>Tabela2[[#This Row],[J]]+Tabela2[[#This Row],[A]]</f>
        <v>0</v>
      </c>
    </row>
    <row r="3" spans="1:16" x14ac:dyDescent="0.25">
      <c r="A3">
        <f t="shared" ref="A2:A33" si="0">A2+1</f>
        <v>1</v>
      </c>
      <c r="B3" s="1">
        <f>B2-Tabela1[[#This Row],[Amortização]]</f>
        <v>196839.24116316857</v>
      </c>
      <c r="C3" s="1">
        <f t="shared" ref="C3:C9" si="1">B2*$H$2</f>
        <v>6000</v>
      </c>
      <c r="D3" s="1">
        <f>Tabela1[[#This Row],[Prestação]]-Tabela1[[#This Row],[Juros]]</f>
        <v>3160.7588368314173</v>
      </c>
      <c r="E3" s="1">
        <f t="shared" ref="E3:E9" si="2">$J$2</f>
        <v>9160.7588368314173</v>
      </c>
      <c r="L3">
        <f>Tabela1[[#This Row],[Mês]]</f>
        <v>1</v>
      </c>
      <c r="M3" s="1">
        <f>M2-Tabela2[[#This Row],[A]]</f>
        <v>194444.44444444444</v>
      </c>
      <c r="N3" s="1">
        <f t="shared" ref="N2:N38" si="3">M2*$H$2</f>
        <v>6000</v>
      </c>
      <c r="O3" s="1">
        <f t="shared" ref="O2:O38" si="4">$I$2/$G$2</f>
        <v>5555.5555555555557</v>
      </c>
      <c r="P3" s="1">
        <f>Tabela2[[#This Row],[J]]+Tabela2[[#This Row],[A]]</f>
        <v>11555.555555555555</v>
      </c>
    </row>
    <row r="4" spans="1:16" x14ac:dyDescent="0.25">
      <c r="A4">
        <f t="shared" si="0"/>
        <v>2</v>
      </c>
      <c r="B4" s="1">
        <f>B3-Tabela1[[#This Row],[Amortização]]</f>
        <v>193583.6595612322</v>
      </c>
      <c r="C4" s="1">
        <f t="shared" si="1"/>
        <v>5905.1772348950572</v>
      </c>
      <c r="D4" s="1">
        <f>Tabela1[[#This Row],[Prestação]]-Tabela1[[#This Row],[Juros]]</f>
        <v>3255.5816019363601</v>
      </c>
      <c r="E4" s="1">
        <f t="shared" si="2"/>
        <v>9160.7588368314173</v>
      </c>
      <c r="L4">
        <f>Tabela1[[#This Row],[Mês]]</f>
        <v>2</v>
      </c>
      <c r="M4" s="1">
        <f>M3-Tabela2[[#This Row],[A]]</f>
        <v>188888.88888888888</v>
      </c>
      <c r="N4" s="1">
        <f t="shared" si="3"/>
        <v>5833.333333333333</v>
      </c>
      <c r="O4" s="1">
        <f t="shared" si="4"/>
        <v>5555.5555555555557</v>
      </c>
      <c r="P4" s="1">
        <f>Tabela2[[#This Row],[J]]+Tabela2[[#This Row],[A]]</f>
        <v>11388.888888888889</v>
      </c>
    </row>
    <row r="5" spans="1:16" x14ac:dyDescent="0.25">
      <c r="A5">
        <f t="shared" si="0"/>
        <v>3</v>
      </c>
      <c r="B5" s="1">
        <f>B4-Tabela1[[#This Row],[Amortização]]</f>
        <v>190230.41051123774</v>
      </c>
      <c r="C5" s="1">
        <f t="shared" si="1"/>
        <v>5807.5097868369658</v>
      </c>
      <c r="D5" s="1">
        <f>Tabela1[[#This Row],[Prestação]]-Tabela1[[#This Row],[Juros]]</f>
        <v>3353.2490499944515</v>
      </c>
      <c r="E5" s="1">
        <f t="shared" si="2"/>
        <v>9160.7588368314173</v>
      </c>
      <c r="L5">
        <f>Tabela1[[#This Row],[Mês]]</f>
        <v>3</v>
      </c>
      <c r="M5" s="1">
        <f>M4-Tabela2[[#This Row],[A]]</f>
        <v>183333.33333333331</v>
      </c>
      <c r="N5" s="1">
        <f t="shared" si="3"/>
        <v>5666.6666666666661</v>
      </c>
      <c r="O5" s="1">
        <f t="shared" si="4"/>
        <v>5555.5555555555557</v>
      </c>
      <c r="P5" s="1">
        <f>Tabela2[[#This Row],[J]]+Tabela2[[#This Row],[A]]</f>
        <v>11222.222222222223</v>
      </c>
    </row>
    <row r="6" spans="1:16" x14ac:dyDescent="0.25">
      <c r="A6">
        <f t="shared" si="0"/>
        <v>4</v>
      </c>
      <c r="B6" s="1">
        <f>B5-Tabela1[[#This Row],[Amortização]]</f>
        <v>186776.56398974344</v>
      </c>
      <c r="C6" s="1">
        <f t="shared" si="1"/>
        <v>5706.912315337132</v>
      </c>
      <c r="D6" s="1">
        <f>Tabela1[[#This Row],[Prestação]]-Tabela1[[#This Row],[Juros]]</f>
        <v>3453.8465214942853</v>
      </c>
      <c r="E6" s="1">
        <f t="shared" si="2"/>
        <v>9160.7588368314173</v>
      </c>
      <c r="L6">
        <f>Tabela1[[#This Row],[Mês]]</f>
        <v>4</v>
      </c>
      <c r="M6" s="1">
        <f>M5-Tabela2[[#This Row],[A]]</f>
        <v>177777.77777777775</v>
      </c>
      <c r="N6" s="1">
        <f t="shared" si="3"/>
        <v>5499.9999999999991</v>
      </c>
      <c r="O6" s="1">
        <f t="shared" si="4"/>
        <v>5555.5555555555557</v>
      </c>
      <c r="P6" s="1">
        <f>Tabela2[[#This Row],[J]]+Tabela2[[#This Row],[A]]</f>
        <v>11055.555555555555</v>
      </c>
    </row>
    <row r="7" spans="1:16" x14ac:dyDescent="0.25">
      <c r="A7">
        <f t="shared" si="0"/>
        <v>5</v>
      </c>
      <c r="B7" s="1">
        <f>B6-Tabela1[[#This Row],[Amortização]]</f>
        <v>183219.10207260432</v>
      </c>
      <c r="C7" s="1">
        <f t="shared" si="1"/>
        <v>5603.2969196923032</v>
      </c>
      <c r="D7" s="1">
        <f>Tabela1[[#This Row],[Prestação]]-Tabela1[[#This Row],[Juros]]</f>
        <v>3557.4619171391141</v>
      </c>
      <c r="E7" s="1">
        <f t="shared" si="2"/>
        <v>9160.7588368314173</v>
      </c>
      <c r="L7">
        <f>Tabela1[[#This Row],[Mês]]</f>
        <v>5</v>
      </c>
      <c r="M7" s="1">
        <f>M6-Tabela2[[#This Row],[A]]</f>
        <v>172222.22222222219</v>
      </c>
      <c r="N7" s="1">
        <f t="shared" si="3"/>
        <v>5333.3333333333321</v>
      </c>
      <c r="O7" s="1">
        <f t="shared" si="4"/>
        <v>5555.5555555555557</v>
      </c>
      <c r="P7" s="1">
        <f>Tabela2[[#This Row],[J]]+Tabela2[[#This Row],[A]]</f>
        <v>10888.888888888887</v>
      </c>
    </row>
    <row r="8" spans="1:16" x14ac:dyDescent="0.25">
      <c r="A8">
        <f t="shared" si="0"/>
        <v>6</v>
      </c>
      <c r="B8" s="1">
        <f>B7-Tabela1[[#This Row],[Amortização]]</f>
        <v>179554.91629795104</v>
      </c>
      <c r="C8" s="1">
        <f t="shared" si="1"/>
        <v>5496.5730621781295</v>
      </c>
      <c r="D8" s="1">
        <f>Tabela1[[#This Row],[Prestação]]-Tabela1[[#This Row],[Juros]]</f>
        <v>3664.1857746532878</v>
      </c>
      <c r="E8" s="1">
        <f t="shared" si="2"/>
        <v>9160.7588368314173</v>
      </c>
      <c r="L8">
        <f>Tabela1[[#This Row],[Mês]]</f>
        <v>6</v>
      </c>
      <c r="M8" s="1">
        <f>M7-Tabela2[[#This Row],[A]]</f>
        <v>166666.66666666663</v>
      </c>
      <c r="N8" s="1">
        <f t="shared" si="3"/>
        <v>5166.6666666666652</v>
      </c>
      <c r="O8" s="1">
        <f t="shared" si="4"/>
        <v>5555.5555555555557</v>
      </c>
      <c r="P8" s="1">
        <f>Tabela2[[#This Row],[J]]+Tabela2[[#This Row],[A]]</f>
        <v>10722.222222222221</v>
      </c>
    </row>
    <row r="9" spans="1:16" x14ac:dyDescent="0.25">
      <c r="A9">
        <f t="shared" si="0"/>
        <v>7</v>
      </c>
      <c r="B9" s="1">
        <f>B8-Tabela1[[#This Row],[Amortização]]</f>
        <v>175780.80495005817</v>
      </c>
      <c r="C9" s="1">
        <f t="shared" si="1"/>
        <v>5386.6474889385308</v>
      </c>
      <c r="D9" s="1">
        <f>Tabela1[[#This Row],[Prestação]]-Tabela1[[#This Row],[Juros]]</f>
        <v>3774.1113478928864</v>
      </c>
      <c r="E9" s="1">
        <f t="shared" si="2"/>
        <v>9160.7588368314173</v>
      </c>
      <c r="L9">
        <f>Tabela1[[#This Row],[Mês]]</f>
        <v>7</v>
      </c>
      <c r="M9" s="1">
        <f>M8-Tabela2[[#This Row],[A]]</f>
        <v>161111.11111111107</v>
      </c>
      <c r="N9" s="1">
        <f t="shared" si="3"/>
        <v>4999.9999999999991</v>
      </c>
      <c r="O9" s="1">
        <f t="shared" si="4"/>
        <v>5555.5555555555557</v>
      </c>
      <c r="P9" s="1">
        <f>Tabela2[[#This Row],[J]]+Tabela2[[#This Row],[A]]</f>
        <v>10555.555555555555</v>
      </c>
    </row>
    <row r="10" spans="1:16" x14ac:dyDescent="0.25">
      <c r="A10">
        <f t="shared" si="0"/>
        <v>8</v>
      </c>
      <c r="B10" s="1">
        <f>B9-Tabela1[[#This Row],[Amortização]]</f>
        <v>171893.47026172851</v>
      </c>
      <c r="C10" s="1">
        <f t="shared" ref="C10:C41" si="5">B9*$H$2</f>
        <v>5273.4241485017446</v>
      </c>
      <c r="D10" s="1">
        <f>Tabela1[[#This Row],[Prestação]]-Tabela1[[#This Row],[Juros]]</f>
        <v>3887.3346883296726</v>
      </c>
      <c r="E10" s="1">
        <f t="shared" ref="E10:E41" si="6">$J$2</f>
        <v>9160.7588368314173</v>
      </c>
      <c r="L10">
        <f>Tabela1[[#This Row],[Mês]]</f>
        <v>8</v>
      </c>
      <c r="M10" s="1">
        <f>M9-Tabela2[[#This Row],[A]]</f>
        <v>155555.5555555555</v>
      </c>
      <c r="N10" s="1">
        <f t="shared" si="3"/>
        <v>4833.3333333333321</v>
      </c>
      <c r="O10" s="1">
        <f t="shared" si="4"/>
        <v>5555.5555555555557</v>
      </c>
      <c r="P10" s="1">
        <f>Tabela2[[#This Row],[J]]+Tabela2[[#This Row],[A]]</f>
        <v>10388.888888888887</v>
      </c>
    </row>
    <row r="11" spans="1:16" x14ac:dyDescent="0.25">
      <c r="A11">
        <f t="shared" si="0"/>
        <v>9</v>
      </c>
      <c r="B11" s="1">
        <f>B10-Tabela1[[#This Row],[Amortização]]</f>
        <v>167889.51553274895</v>
      </c>
      <c r="C11" s="1">
        <f t="shared" si="5"/>
        <v>5156.8041078518554</v>
      </c>
      <c r="D11" s="1">
        <f>Tabela1[[#This Row],[Prestação]]-Tabela1[[#This Row],[Juros]]</f>
        <v>4003.9547289795619</v>
      </c>
      <c r="E11" s="1">
        <f t="shared" si="6"/>
        <v>9160.7588368314173</v>
      </c>
      <c r="L11">
        <f>Tabela1[[#This Row],[Mês]]</f>
        <v>9</v>
      </c>
      <c r="M11" s="1">
        <f>M10-Tabela2[[#This Row],[A]]</f>
        <v>149999.99999999994</v>
      </c>
      <c r="N11" s="1">
        <f t="shared" si="3"/>
        <v>4666.6666666666652</v>
      </c>
      <c r="O11" s="1">
        <f t="shared" si="4"/>
        <v>5555.5555555555557</v>
      </c>
      <c r="P11" s="1">
        <f>Tabela2[[#This Row],[J]]+Tabela2[[#This Row],[A]]</f>
        <v>10222.222222222221</v>
      </c>
    </row>
    <row r="12" spans="1:16" x14ac:dyDescent="0.25">
      <c r="A12">
        <f t="shared" si="0"/>
        <v>10</v>
      </c>
      <c r="B12" s="1">
        <f>B11-Tabela1[[#This Row],[Amortização]]</f>
        <v>163765.44216189999</v>
      </c>
      <c r="C12" s="1">
        <f t="shared" si="5"/>
        <v>5036.6854659824685</v>
      </c>
      <c r="D12" s="1">
        <f>Tabela1[[#This Row],[Prestação]]-Tabela1[[#This Row],[Juros]]</f>
        <v>4124.0733708489488</v>
      </c>
      <c r="E12" s="1">
        <f t="shared" si="6"/>
        <v>9160.7588368314173</v>
      </c>
      <c r="L12">
        <f>Tabela1[[#This Row],[Mês]]</f>
        <v>10</v>
      </c>
      <c r="M12" s="1">
        <f>M11-Tabela2[[#This Row],[A]]</f>
        <v>144444.44444444438</v>
      </c>
      <c r="N12" s="1">
        <f t="shared" si="3"/>
        <v>4499.9999999999982</v>
      </c>
      <c r="O12" s="1">
        <f t="shared" si="4"/>
        <v>5555.5555555555557</v>
      </c>
      <c r="P12" s="1">
        <f>Tabela2[[#This Row],[J]]+Tabela2[[#This Row],[A]]</f>
        <v>10055.555555555555</v>
      </c>
    </row>
    <row r="13" spans="1:16" x14ac:dyDescent="0.25">
      <c r="A13">
        <f t="shared" si="0"/>
        <v>11</v>
      </c>
      <c r="B13" s="1">
        <f>B12-Tabela1[[#This Row],[Amortização]]</f>
        <v>159517.64658992557</v>
      </c>
      <c r="C13" s="1">
        <f t="shared" si="5"/>
        <v>4912.9632648569996</v>
      </c>
      <c r="D13" s="1">
        <f>Tabela1[[#This Row],[Prestação]]-Tabela1[[#This Row],[Juros]]</f>
        <v>4247.7955719744177</v>
      </c>
      <c r="E13" s="1">
        <f t="shared" si="6"/>
        <v>9160.7588368314173</v>
      </c>
      <c r="L13">
        <f>Tabela1[[#This Row],[Mês]]</f>
        <v>11</v>
      </c>
      <c r="M13" s="1">
        <f>M12-Tabela2[[#This Row],[A]]</f>
        <v>138888.88888888882</v>
      </c>
      <c r="N13" s="1">
        <f t="shared" si="3"/>
        <v>4333.3333333333312</v>
      </c>
      <c r="O13" s="1">
        <f t="shared" si="4"/>
        <v>5555.5555555555557</v>
      </c>
      <c r="P13" s="1">
        <f>Tabela2[[#This Row],[J]]+Tabela2[[#This Row],[A]]</f>
        <v>9888.8888888888869</v>
      </c>
    </row>
    <row r="14" spans="1:16" x14ac:dyDescent="0.25">
      <c r="A14">
        <f t="shared" si="0"/>
        <v>12</v>
      </c>
      <c r="B14" s="1">
        <f>B13-Tabela1[[#This Row],[Amortização]]</f>
        <v>155142.41715079191</v>
      </c>
      <c r="C14" s="1">
        <f t="shared" si="5"/>
        <v>4785.5293976977673</v>
      </c>
      <c r="D14" s="1">
        <f>Tabela1[[#This Row],[Prestação]]-Tabela1[[#This Row],[Juros]]</f>
        <v>4375.22943913365</v>
      </c>
      <c r="E14" s="1">
        <f t="shared" si="6"/>
        <v>9160.7588368314173</v>
      </c>
      <c r="L14">
        <f>Tabela1[[#This Row],[Mês]]</f>
        <v>12</v>
      </c>
      <c r="M14" s="1">
        <f>M13-Tabela2[[#This Row],[A]]</f>
        <v>133333.33333333326</v>
      </c>
      <c r="N14" s="1">
        <f t="shared" si="3"/>
        <v>4166.6666666666642</v>
      </c>
      <c r="O14" s="1">
        <f t="shared" si="4"/>
        <v>5555.5555555555557</v>
      </c>
      <c r="P14" s="1">
        <f>Tabela2[[#This Row],[J]]+Tabela2[[#This Row],[A]]</f>
        <v>9722.222222222219</v>
      </c>
    </row>
    <row r="15" spans="1:16" x14ac:dyDescent="0.25">
      <c r="A15">
        <f t="shared" si="0"/>
        <v>13</v>
      </c>
      <c r="B15" s="1">
        <f>B14-Tabela1[[#This Row],[Amortização]]</f>
        <v>150635.93082848424</v>
      </c>
      <c r="C15" s="1">
        <f t="shared" si="5"/>
        <v>4654.2725145237573</v>
      </c>
      <c r="D15" s="1">
        <f>Tabela1[[#This Row],[Prestação]]-Tabela1[[#This Row],[Juros]]</f>
        <v>4506.48632230766</v>
      </c>
      <c r="E15" s="1">
        <f t="shared" si="6"/>
        <v>9160.7588368314173</v>
      </c>
      <c r="L15">
        <f>Tabela1[[#This Row],[Mês]]</f>
        <v>13</v>
      </c>
      <c r="M15" s="1">
        <f>M14-Tabela2[[#This Row],[A]]</f>
        <v>127777.77777777769</v>
      </c>
      <c r="N15" s="1">
        <f t="shared" si="3"/>
        <v>3999.9999999999977</v>
      </c>
      <c r="O15" s="1">
        <f t="shared" si="4"/>
        <v>5555.5555555555557</v>
      </c>
      <c r="P15" s="1">
        <f>Tabela2[[#This Row],[J]]+Tabela2[[#This Row],[A]]</f>
        <v>9555.5555555555529</v>
      </c>
    </row>
    <row r="16" spans="1:16" x14ac:dyDescent="0.25">
      <c r="A16">
        <f t="shared" si="0"/>
        <v>14</v>
      </c>
      <c r="B16" s="1">
        <f>B15-Tabela1[[#This Row],[Amortização]]</f>
        <v>145994.24991650734</v>
      </c>
      <c r="C16" s="1">
        <f t="shared" si="5"/>
        <v>4519.0779248545268</v>
      </c>
      <c r="D16" s="1">
        <f>Tabela1[[#This Row],[Prestação]]-Tabela1[[#This Row],[Juros]]</f>
        <v>4641.6809119768905</v>
      </c>
      <c r="E16" s="1">
        <f t="shared" si="6"/>
        <v>9160.7588368314173</v>
      </c>
      <c r="L16" s="2">
        <f>Tabela1[[#This Row],[Mês]]</f>
        <v>14</v>
      </c>
      <c r="M16" s="1">
        <f>M15-Tabela2[[#This Row],[A]]</f>
        <v>122222.22222222213</v>
      </c>
      <c r="N16" s="1">
        <f t="shared" si="3"/>
        <v>3833.3333333333308</v>
      </c>
      <c r="O16" s="1">
        <f t="shared" si="4"/>
        <v>5555.5555555555557</v>
      </c>
      <c r="P16" s="1">
        <f>Tabela2[[#This Row],[J]]+Tabela2[[#This Row],[A]]</f>
        <v>9388.8888888888869</v>
      </c>
    </row>
    <row r="17" spans="1:16" x14ac:dyDescent="0.25">
      <c r="A17">
        <f t="shared" si="0"/>
        <v>15</v>
      </c>
      <c r="B17" s="1">
        <f>B16-Tabela1[[#This Row],[Amortização]]</f>
        <v>141213.31857717113</v>
      </c>
      <c r="C17" s="1">
        <f t="shared" si="5"/>
        <v>4379.8274974952201</v>
      </c>
      <c r="D17" s="1">
        <f>Tabela1[[#This Row],[Prestação]]-Tabela1[[#This Row],[Juros]]</f>
        <v>4780.9313393361972</v>
      </c>
      <c r="E17" s="1">
        <f t="shared" si="6"/>
        <v>9160.7588368314173</v>
      </c>
      <c r="L17" s="2">
        <f>Tabela1[[#This Row],[Mês]]</f>
        <v>15</v>
      </c>
      <c r="M17" s="1">
        <f>M16-Tabela2[[#This Row],[A]]</f>
        <v>116666.66666666657</v>
      </c>
      <c r="N17" s="1">
        <f t="shared" si="3"/>
        <v>3666.6666666666638</v>
      </c>
      <c r="O17" s="1">
        <f t="shared" si="4"/>
        <v>5555.5555555555557</v>
      </c>
      <c r="P17" s="1">
        <f>Tabela2[[#This Row],[J]]+Tabela2[[#This Row],[A]]</f>
        <v>9222.222222222219</v>
      </c>
    </row>
    <row r="18" spans="1:16" x14ac:dyDescent="0.25">
      <c r="A18">
        <f t="shared" si="0"/>
        <v>16</v>
      </c>
      <c r="B18" s="1">
        <f>B17-Tabela1[[#This Row],[Amortização]]</f>
        <v>136288.95929765486</v>
      </c>
      <c r="C18" s="1">
        <f t="shared" si="5"/>
        <v>4236.3995573151333</v>
      </c>
      <c r="D18" s="1">
        <f>Tabela1[[#This Row],[Prestação]]-Tabela1[[#This Row],[Juros]]</f>
        <v>4924.359279516284</v>
      </c>
      <c r="E18" s="1">
        <f t="shared" si="6"/>
        <v>9160.7588368314173</v>
      </c>
      <c r="L18" s="3">
        <f>Tabela1[[#This Row],[Mês]]</f>
        <v>16</v>
      </c>
      <c r="M18" s="1">
        <f>M17-Tabela2[[#This Row],[A]]</f>
        <v>111111.11111111101</v>
      </c>
      <c r="N18" s="1">
        <f t="shared" si="3"/>
        <v>3499.9999999999968</v>
      </c>
      <c r="O18" s="1">
        <f t="shared" si="4"/>
        <v>5555.5555555555557</v>
      </c>
      <c r="P18" s="1">
        <f>Tabela2[[#This Row],[J]]+Tabela2[[#This Row],[A]]</f>
        <v>9055.5555555555529</v>
      </c>
    </row>
    <row r="19" spans="1:16" x14ac:dyDescent="0.25">
      <c r="A19">
        <f t="shared" si="0"/>
        <v>17</v>
      </c>
      <c r="B19" s="1">
        <f>B18-Tabela1[[#This Row],[Amortização]]</f>
        <v>131216.86923975308</v>
      </c>
      <c r="C19" s="1">
        <f t="shared" si="5"/>
        <v>4088.6687789296457</v>
      </c>
      <c r="D19" s="1">
        <f>Tabela1[[#This Row],[Prestação]]-Tabela1[[#This Row],[Juros]]</f>
        <v>5072.0900579017716</v>
      </c>
      <c r="E19" s="1">
        <f t="shared" si="6"/>
        <v>9160.7588368314173</v>
      </c>
      <c r="L19" s="2">
        <f>Tabela1[[#This Row],[Mês]]</f>
        <v>17</v>
      </c>
      <c r="M19" s="1">
        <f>M18-Tabela2[[#This Row],[A]]</f>
        <v>105555.55555555545</v>
      </c>
      <c r="N19" s="1">
        <f t="shared" si="3"/>
        <v>3333.3333333333303</v>
      </c>
      <c r="O19" s="1">
        <f t="shared" si="4"/>
        <v>5555.5555555555557</v>
      </c>
      <c r="P19" s="1">
        <f>Tabela2[[#This Row],[J]]+Tabela2[[#This Row],[A]]</f>
        <v>8888.8888888888869</v>
      </c>
    </row>
    <row r="20" spans="1:16" x14ac:dyDescent="0.25">
      <c r="A20">
        <f t="shared" si="0"/>
        <v>18</v>
      </c>
      <c r="B20" s="1">
        <f>B19-Tabela1[[#This Row],[Amortização]]</f>
        <v>125992.61648011426</v>
      </c>
      <c r="C20" s="1">
        <f t="shared" si="5"/>
        <v>3936.5060771925923</v>
      </c>
      <c r="D20" s="1">
        <f>Tabela1[[#This Row],[Prestação]]-Tabela1[[#This Row],[Juros]]</f>
        <v>5224.2527596388245</v>
      </c>
      <c r="E20" s="1">
        <f t="shared" si="6"/>
        <v>9160.7588368314173</v>
      </c>
      <c r="L20" s="2">
        <f>Tabela1[[#This Row],[Mês]]</f>
        <v>18</v>
      </c>
      <c r="M20" s="1">
        <f>M19-Tabela2[[#This Row],[A]]</f>
        <v>99999.999999999884</v>
      </c>
      <c r="N20" s="1">
        <f t="shared" si="3"/>
        <v>3166.6666666666633</v>
      </c>
      <c r="O20" s="1">
        <f t="shared" si="4"/>
        <v>5555.5555555555557</v>
      </c>
      <c r="P20" s="1">
        <f>Tabela2[[#This Row],[J]]+Tabela2[[#This Row],[A]]</f>
        <v>8722.222222222219</v>
      </c>
    </row>
    <row r="21" spans="1:16" x14ac:dyDescent="0.25">
      <c r="A21">
        <f t="shared" si="0"/>
        <v>19</v>
      </c>
      <c r="B21" s="1">
        <f>B20-Tabela1[[#This Row],[Amortização]]</f>
        <v>120611.63613768626</v>
      </c>
      <c r="C21" s="1">
        <f t="shared" si="5"/>
        <v>3779.7784944034274</v>
      </c>
      <c r="D21" s="1">
        <f>Tabela1[[#This Row],[Prestação]]-Tabela1[[#This Row],[Juros]]</f>
        <v>5380.9803424279899</v>
      </c>
      <c r="E21" s="1">
        <f t="shared" si="6"/>
        <v>9160.7588368314173</v>
      </c>
      <c r="L21" s="2">
        <f>Tabela1[[#This Row],[Mês]]</f>
        <v>19</v>
      </c>
      <c r="M21" s="1">
        <f>M20-Tabela2[[#This Row],[A]]</f>
        <v>94444.444444444322</v>
      </c>
      <c r="N21" s="1">
        <f t="shared" si="3"/>
        <v>2999.9999999999964</v>
      </c>
      <c r="O21" s="1">
        <f t="shared" si="4"/>
        <v>5555.5555555555557</v>
      </c>
      <c r="P21" s="1">
        <f>Tabela2[[#This Row],[J]]+Tabela2[[#This Row],[A]]</f>
        <v>8555.5555555555511</v>
      </c>
    </row>
    <row r="22" spans="1:16" x14ac:dyDescent="0.25">
      <c r="A22">
        <f t="shared" si="0"/>
        <v>20</v>
      </c>
      <c r="B22" s="1">
        <f>B21-Tabela1[[#This Row],[Amortização]]</f>
        <v>115069.22638498544</v>
      </c>
      <c r="C22" s="1">
        <f t="shared" si="5"/>
        <v>3618.3490841305879</v>
      </c>
      <c r="D22" s="1">
        <f>Tabela1[[#This Row],[Prestação]]-Tabela1[[#This Row],[Juros]]</f>
        <v>5542.4097527008289</v>
      </c>
      <c r="E22" s="1">
        <f t="shared" si="6"/>
        <v>9160.7588368314173</v>
      </c>
      <c r="L22" s="2">
        <f>Tabela1[[#This Row],[Mês]]</f>
        <v>20</v>
      </c>
      <c r="M22" s="1">
        <f>M21-Tabela2[[#This Row],[A]]</f>
        <v>88888.88888888876</v>
      </c>
      <c r="N22" s="1">
        <f t="shared" si="3"/>
        <v>2833.3333333333294</v>
      </c>
      <c r="O22" s="1">
        <f t="shared" si="4"/>
        <v>5555.5555555555557</v>
      </c>
      <c r="P22" s="1">
        <f>Tabela2[[#This Row],[J]]+Tabela2[[#This Row],[A]]</f>
        <v>8388.888888888885</v>
      </c>
    </row>
    <row r="23" spans="1:16" x14ac:dyDescent="0.25">
      <c r="A23">
        <f t="shared" si="0"/>
        <v>21</v>
      </c>
      <c r="B23" s="1">
        <f>B22-Tabela1[[#This Row],[Amortização]]</f>
        <v>109360.54433970359</v>
      </c>
      <c r="C23" s="1">
        <f t="shared" si="5"/>
        <v>3452.076791549563</v>
      </c>
      <c r="D23" s="1">
        <f>Tabela1[[#This Row],[Prestação]]-Tabela1[[#This Row],[Juros]]</f>
        <v>5708.6820452818538</v>
      </c>
      <c r="E23" s="1">
        <f t="shared" si="6"/>
        <v>9160.7588368314173</v>
      </c>
      <c r="L23" s="2">
        <f>Tabela1[[#This Row],[Mês]]</f>
        <v>21</v>
      </c>
      <c r="M23" s="1">
        <f>M22-Tabela2[[#This Row],[A]]</f>
        <v>83333.333333333198</v>
      </c>
      <c r="N23" s="1">
        <f t="shared" si="3"/>
        <v>2666.6666666666629</v>
      </c>
      <c r="O23" s="1">
        <f t="shared" si="4"/>
        <v>5555.5555555555557</v>
      </c>
      <c r="P23" s="1">
        <f>Tabela2[[#This Row],[J]]+Tabela2[[#This Row],[A]]</f>
        <v>8222.222222222219</v>
      </c>
    </row>
    <row r="24" spans="1:16" x14ac:dyDescent="0.25">
      <c r="A24">
        <f t="shared" si="0"/>
        <v>22</v>
      </c>
      <c r="B24" s="1">
        <f>B23-Tabela1[[#This Row],[Amortização]]</f>
        <v>103480.60183306328</v>
      </c>
      <c r="C24" s="1">
        <f t="shared" si="5"/>
        <v>3280.8163301911072</v>
      </c>
      <c r="D24" s="1">
        <f>Tabela1[[#This Row],[Prestação]]-Tabela1[[#This Row],[Juros]]</f>
        <v>5879.9425066403101</v>
      </c>
      <c r="E24" s="1">
        <f t="shared" si="6"/>
        <v>9160.7588368314173</v>
      </c>
      <c r="L24" s="2">
        <f>Tabela1[[#This Row],[Mês]]</f>
        <v>22</v>
      </c>
      <c r="M24" s="1">
        <f>M23-Tabela2[[#This Row],[A]]</f>
        <v>77777.777777777635</v>
      </c>
      <c r="N24" s="1">
        <f t="shared" si="3"/>
        <v>2499.9999999999959</v>
      </c>
      <c r="O24" s="1">
        <f t="shared" si="4"/>
        <v>5555.5555555555557</v>
      </c>
      <c r="P24" s="1">
        <f>Tabela2[[#This Row],[J]]+Tabela2[[#This Row],[A]]</f>
        <v>8055.5555555555511</v>
      </c>
    </row>
    <row r="25" spans="1:16" x14ac:dyDescent="0.25">
      <c r="A25">
        <f t="shared" si="0"/>
        <v>23</v>
      </c>
      <c r="B25" s="1">
        <f>B24-Tabela1[[#This Row],[Amortização]]</f>
        <v>97424.261051223759</v>
      </c>
      <c r="C25" s="1">
        <f t="shared" si="5"/>
        <v>3104.4180549918983</v>
      </c>
      <c r="D25" s="1">
        <f>Tabela1[[#This Row],[Prestação]]-Tabela1[[#This Row],[Juros]]</f>
        <v>6056.340781839519</v>
      </c>
      <c r="E25" s="1">
        <f t="shared" si="6"/>
        <v>9160.7588368314173</v>
      </c>
      <c r="L25" s="2">
        <f>Tabela1[[#This Row],[Mês]]</f>
        <v>23</v>
      </c>
      <c r="M25" s="1">
        <f>M24-Tabela2[[#This Row],[A]]</f>
        <v>72222.222222222073</v>
      </c>
      <c r="N25" s="1">
        <f t="shared" si="3"/>
        <v>2333.3333333333289</v>
      </c>
      <c r="O25" s="1">
        <f t="shared" si="4"/>
        <v>5555.5555555555557</v>
      </c>
      <c r="P25" s="1">
        <f>Tabela2[[#This Row],[J]]+Tabela2[[#This Row],[A]]</f>
        <v>7888.888888888885</v>
      </c>
    </row>
    <row r="26" spans="1:16" x14ac:dyDescent="0.25">
      <c r="A26">
        <f t="shared" si="0"/>
        <v>24</v>
      </c>
      <c r="B26" s="1">
        <f>B25-Tabela1[[#This Row],[Amortização]]</f>
        <v>91186.230045929056</v>
      </c>
      <c r="C26" s="1">
        <f t="shared" si="5"/>
        <v>2922.7278315367125</v>
      </c>
      <c r="D26" s="1">
        <f>Tabela1[[#This Row],[Prestação]]-Tabela1[[#This Row],[Juros]]</f>
        <v>6238.0310052947043</v>
      </c>
      <c r="E26" s="1">
        <f t="shared" si="6"/>
        <v>9160.7588368314173</v>
      </c>
      <c r="L26" s="2">
        <f>Tabela1[[#This Row],[Mês]]</f>
        <v>24</v>
      </c>
      <c r="M26" s="1">
        <f>M25-Tabela2[[#This Row],[A]]</f>
        <v>66666.666666666511</v>
      </c>
      <c r="N26" s="1">
        <f t="shared" si="3"/>
        <v>2166.666666666662</v>
      </c>
      <c r="O26" s="1">
        <f t="shared" si="4"/>
        <v>5555.5555555555557</v>
      </c>
      <c r="P26" s="1">
        <f>Tabela2[[#This Row],[J]]+Tabela2[[#This Row],[A]]</f>
        <v>7722.2222222222172</v>
      </c>
    </row>
    <row r="27" spans="1:16" x14ac:dyDescent="0.25">
      <c r="A27">
        <f t="shared" si="0"/>
        <v>25</v>
      </c>
      <c r="B27" s="1">
        <f>B26-Tabela1[[#This Row],[Amortização]]</f>
        <v>84761.058110475511</v>
      </c>
      <c r="C27" s="1">
        <f t="shared" si="5"/>
        <v>2735.5869013778715</v>
      </c>
      <c r="D27" s="1">
        <f>Tabela1[[#This Row],[Prestação]]-Tabela1[[#This Row],[Juros]]</f>
        <v>6425.1719354535453</v>
      </c>
      <c r="E27" s="1">
        <f t="shared" si="6"/>
        <v>9160.7588368314173</v>
      </c>
      <c r="L27" s="2">
        <f>Tabela1[[#This Row],[Mês]]</f>
        <v>25</v>
      </c>
      <c r="M27" s="1">
        <f>M26-Tabela2[[#This Row],[A]]</f>
        <v>61111.111111110957</v>
      </c>
      <c r="N27" s="1">
        <f t="shared" si="3"/>
        <v>1999.9999999999952</v>
      </c>
      <c r="O27" s="1">
        <f t="shared" si="4"/>
        <v>5555.5555555555557</v>
      </c>
      <c r="P27" s="1">
        <f>Tabela2[[#This Row],[J]]+Tabela2[[#This Row],[A]]</f>
        <v>7555.5555555555511</v>
      </c>
    </row>
    <row r="28" spans="1:16" x14ac:dyDescent="0.25">
      <c r="A28">
        <f t="shared" si="0"/>
        <v>26</v>
      </c>
      <c r="B28" s="1">
        <f>B27-Tabela1[[#This Row],[Amortização]]</f>
        <v>78143.131016958359</v>
      </c>
      <c r="C28" s="1">
        <f t="shared" si="5"/>
        <v>2542.8317433142652</v>
      </c>
      <c r="D28" s="1">
        <f>Tabela1[[#This Row],[Prestação]]-Tabela1[[#This Row],[Juros]]</f>
        <v>6617.9270935171517</v>
      </c>
      <c r="E28" s="1">
        <f t="shared" si="6"/>
        <v>9160.7588368314173</v>
      </c>
      <c r="L28" s="2">
        <f>Tabela1[[#This Row],[Mês]]</f>
        <v>26</v>
      </c>
      <c r="M28" s="1">
        <f>M27-Tabela2[[#This Row],[A]]</f>
        <v>55555.555555555402</v>
      </c>
      <c r="N28" s="1">
        <f t="shared" si="3"/>
        <v>1833.3333333333287</v>
      </c>
      <c r="O28" s="1">
        <f t="shared" si="4"/>
        <v>5555.5555555555557</v>
      </c>
      <c r="P28" s="1">
        <f>Tabela2[[#This Row],[J]]+Tabela2[[#This Row],[A]]</f>
        <v>7388.8888888888841</v>
      </c>
    </row>
    <row r="29" spans="1:16" x14ac:dyDescent="0.25">
      <c r="A29">
        <f t="shared" si="0"/>
        <v>27</v>
      </c>
      <c r="B29" s="1">
        <f>B28-Tabela1[[#This Row],[Amortização]]</f>
        <v>71326.666110635691</v>
      </c>
      <c r="C29" s="1">
        <f t="shared" si="5"/>
        <v>2344.2939305087507</v>
      </c>
      <c r="D29" s="1">
        <f>Tabela1[[#This Row],[Prestação]]-Tabela1[[#This Row],[Juros]]</f>
        <v>6816.4649063226661</v>
      </c>
      <c r="E29" s="1">
        <f t="shared" si="6"/>
        <v>9160.7588368314173</v>
      </c>
      <c r="L29" s="2">
        <f>Tabela1[[#This Row],[Mês]]</f>
        <v>27</v>
      </c>
      <c r="M29" s="1">
        <f>M28-Tabela2[[#This Row],[A]]</f>
        <v>49999.999999999847</v>
      </c>
      <c r="N29" s="1">
        <f t="shared" si="3"/>
        <v>1666.666666666662</v>
      </c>
      <c r="O29" s="1">
        <f t="shared" si="4"/>
        <v>5555.5555555555557</v>
      </c>
      <c r="P29" s="1">
        <f>Tabela2[[#This Row],[J]]+Tabela2[[#This Row],[A]]</f>
        <v>7222.2222222222172</v>
      </c>
    </row>
    <row r="30" spans="1:16" x14ac:dyDescent="0.25">
      <c r="A30">
        <f t="shared" si="0"/>
        <v>28</v>
      </c>
      <c r="B30" s="1">
        <f>B29-Tabela1[[#This Row],[Amortização]]</f>
        <v>64305.707257123344</v>
      </c>
      <c r="C30" s="1">
        <f t="shared" si="5"/>
        <v>2139.7999833190706</v>
      </c>
      <c r="D30" s="1">
        <f>Tabela1[[#This Row],[Prestação]]-Tabela1[[#This Row],[Juros]]</f>
        <v>7020.9588535123466</v>
      </c>
      <c r="E30" s="1">
        <f t="shared" si="6"/>
        <v>9160.7588368314173</v>
      </c>
      <c r="L30" s="2">
        <f>Tabela1[[#This Row],[Mês]]</f>
        <v>28</v>
      </c>
      <c r="M30" s="1">
        <f>M29-Tabela2[[#This Row],[A]]</f>
        <v>44444.444444444292</v>
      </c>
      <c r="N30" s="1">
        <f t="shared" si="3"/>
        <v>1499.9999999999955</v>
      </c>
      <c r="O30" s="1">
        <f t="shared" si="4"/>
        <v>5555.5555555555557</v>
      </c>
      <c r="P30" s="1">
        <f>Tabela2[[#This Row],[J]]+Tabela2[[#This Row],[A]]</f>
        <v>7055.5555555555511</v>
      </c>
    </row>
    <row r="31" spans="1:16" x14ac:dyDescent="0.25">
      <c r="A31">
        <f t="shared" si="0"/>
        <v>29</v>
      </c>
      <c r="B31" s="1">
        <f>B30-Tabela1[[#This Row],[Amortização]]</f>
        <v>57074.119638005628</v>
      </c>
      <c r="C31" s="1">
        <f t="shared" si="5"/>
        <v>1929.1712177137003</v>
      </c>
      <c r="D31" s="1">
        <f>Tabela1[[#This Row],[Prestação]]-Tabela1[[#This Row],[Juros]]</f>
        <v>7231.5876191177167</v>
      </c>
      <c r="E31" s="1">
        <f t="shared" si="6"/>
        <v>9160.7588368314173</v>
      </c>
      <c r="L31" s="2">
        <f>Tabela1[[#This Row],[Mês]]</f>
        <v>29</v>
      </c>
      <c r="M31" s="1">
        <f>M30-Tabela2[[#This Row],[A]]</f>
        <v>38888.888888888738</v>
      </c>
      <c r="N31" s="1">
        <f t="shared" si="3"/>
        <v>1333.3333333333287</v>
      </c>
      <c r="O31" s="1">
        <f t="shared" si="4"/>
        <v>5555.5555555555557</v>
      </c>
      <c r="P31" s="1">
        <f>Tabela2[[#This Row],[J]]+Tabela2[[#This Row],[A]]</f>
        <v>6888.8888888888841</v>
      </c>
    </row>
    <row r="32" spans="1:16" x14ac:dyDescent="0.25">
      <c r="A32">
        <f t="shared" si="0"/>
        <v>30</v>
      </c>
      <c r="B32" s="1">
        <f>B31-Tabela1[[#This Row],[Amortização]]</f>
        <v>49625.584390314383</v>
      </c>
      <c r="C32" s="1">
        <f t="shared" si="5"/>
        <v>1712.2235891401688</v>
      </c>
      <c r="D32" s="1">
        <f>Tabela1[[#This Row],[Prestação]]-Tabela1[[#This Row],[Juros]]</f>
        <v>7448.5352476912485</v>
      </c>
      <c r="E32" s="1">
        <f t="shared" si="6"/>
        <v>9160.7588368314173</v>
      </c>
      <c r="L32" s="2">
        <f>Tabela1[[#This Row],[Mês]]</f>
        <v>30</v>
      </c>
      <c r="M32" s="1">
        <f>M31-Tabela2[[#This Row],[A]]</f>
        <v>33333.333333333183</v>
      </c>
      <c r="N32" s="1">
        <f t="shared" si="3"/>
        <v>1166.6666666666622</v>
      </c>
      <c r="O32" s="1">
        <f t="shared" si="4"/>
        <v>5555.5555555555557</v>
      </c>
      <c r="P32" s="1">
        <f>Tabela2[[#This Row],[J]]+Tabela2[[#This Row],[A]]</f>
        <v>6722.2222222222181</v>
      </c>
    </row>
    <row r="33" spans="1:16" x14ac:dyDescent="0.25">
      <c r="A33">
        <f t="shared" si="0"/>
        <v>31</v>
      </c>
      <c r="B33" s="1">
        <f>B32-Tabela1[[#This Row],[Amortização]]</f>
        <v>41953.593085192399</v>
      </c>
      <c r="C33" s="1">
        <f t="shared" si="5"/>
        <v>1488.7675317094315</v>
      </c>
      <c r="D33" s="1">
        <f>Tabela1[[#This Row],[Prestação]]-Tabela1[[#This Row],[Juros]]</f>
        <v>7671.9913051219855</v>
      </c>
      <c r="E33" s="1">
        <f t="shared" si="6"/>
        <v>9160.7588368314173</v>
      </c>
      <c r="L33" s="2">
        <f>Tabela1[[#This Row],[Mês]]</f>
        <v>31</v>
      </c>
      <c r="M33" s="1">
        <f>M32-Tabela2[[#This Row],[A]]</f>
        <v>27777.777777777628</v>
      </c>
      <c r="N33" s="1">
        <f t="shared" si="3"/>
        <v>999.99999999999545</v>
      </c>
      <c r="O33" s="1">
        <f t="shared" si="4"/>
        <v>5555.5555555555557</v>
      </c>
      <c r="P33" s="1">
        <f>Tabela2[[#This Row],[J]]+Tabela2[[#This Row],[A]]</f>
        <v>6555.5555555555511</v>
      </c>
    </row>
    <row r="34" spans="1:16" x14ac:dyDescent="0.25">
      <c r="A34">
        <f t="shared" ref="A34:A61" si="7">A33+1</f>
        <v>32</v>
      </c>
      <c r="B34" s="1">
        <f>B33-Tabela1[[#This Row],[Amortização]]</f>
        <v>34051.442040916751</v>
      </c>
      <c r="C34" s="1">
        <f t="shared" si="5"/>
        <v>1258.607792555772</v>
      </c>
      <c r="D34" s="1">
        <f>Tabela1[[#This Row],[Prestação]]-Tabela1[[#This Row],[Juros]]</f>
        <v>7902.1510442756453</v>
      </c>
      <c r="E34" s="1">
        <f t="shared" si="6"/>
        <v>9160.7588368314173</v>
      </c>
      <c r="L34" s="2">
        <f>Tabela1[[#This Row],[Mês]]</f>
        <v>32</v>
      </c>
      <c r="M34" s="1">
        <f>M33-Tabela2[[#This Row],[A]]</f>
        <v>22222.222222222073</v>
      </c>
      <c r="N34" s="1">
        <f t="shared" si="3"/>
        <v>833.33333333332882</v>
      </c>
      <c r="O34" s="1">
        <f t="shared" si="4"/>
        <v>5555.5555555555557</v>
      </c>
      <c r="P34" s="1">
        <f>Tabela2[[#This Row],[J]]+Tabela2[[#This Row],[A]]</f>
        <v>6388.8888888888841</v>
      </c>
    </row>
    <row r="35" spans="1:16" x14ac:dyDescent="0.25">
      <c r="A35">
        <f t="shared" si="7"/>
        <v>33</v>
      </c>
      <c r="B35" s="1">
        <f>B34-Tabela1[[#This Row],[Amortização]]</f>
        <v>25912.226465312837</v>
      </c>
      <c r="C35" s="1">
        <f t="shared" si="5"/>
        <v>1021.5432612275025</v>
      </c>
      <c r="D35" s="1">
        <f>Tabela1[[#This Row],[Prestação]]-Tabela1[[#This Row],[Juros]]</f>
        <v>8139.2155756039147</v>
      </c>
      <c r="E35" s="1">
        <f t="shared" si="6"/>
        <v>9160.7588368314173</v>
      </c>
      <c r="L35" s="2">
        <f>Tabela1[[#This Row],[Mês]]</f>
        <v>33</v>
      </c>
      <c r="M35" s="1">
        <f>M34-Tabela2[[#This Row],[A]]</f>
        <v>16666.666666666519</v>
      </c>
      <c r="N35" s="1">
        <f t="shared" si="3"/>
        <v>666.66666666666219</v>
      </c>
      <c r="O35" s="1">
        <f t="shared" si="4"/>
        <v>5555.5555555555557</v>
      </c>
      <c r="P35" s="1">
        <f>Tabela2[[#This Row],[J]]+Tabela2[[#This Row],[A]]</f>
        <v>6222.2222222222181</v>
      </c>
    </row>
    <row r="36" spans="1:16" x14ac:dyDescent="0.25">
      <c r="A36">
        <f t="shared" si="7"/>
        <v>34</v>
      </c>
      <c r="B36" s="1">
        <f>B35-Tabela1[[#This Row],[Amortização]]</f>
        <v>17528.834422440807</v>
      </c>
      <c r="C36" s="1">
        <f t="shared" si="5"/>
        <v>777.36679395938506</v>
      </c>
      <c r="D36" s="1">
        <f>Tabela1[[#This Row],[Prestação]]-Tabela1[[#This Row],[Juros]]</f>
        <v>8383.3920428720321</v>
      </c>
      <c r="E36" s="1">
        <f t="shared" si="6"/>
        <v>9160.7588368314173</v>
      </c>
      <c r="L36" s="2">
        <f>Tabela1[[#This Row],[Mês]]</f>
        <v>34</v>
      </c>
      <c r="M36" s="1">
        <f>M35-Tabela2[[#This Row],[A]]</f>
        <v>11111.111111110964</v>
      </c>
      <c r="N36" s="1">
        <f t="shared" si="3"/>
        <v>499.99999999999557</v>
      </c>
      <c r="O36" s="1">
        <f t="shared" si="4"/>
        <v>5555.5555555555557</v>
      </c>
      <c r="P36" s="1">
        <f>Tabela2[[#This Row],[J]]+Tabela2[[#This Row],[A]]</f>
        <v>6055.5555555555511</v>
      </c>
    </row>
    <row r="37" spans="1:16" x14ac:dyDescent="0.25">
      <c r="A37">
        <f t="shared" si="7"/>
        <v>35</v>
      </c>
      <c r="B37" s="1">
        <f>B36-Tabela1[[#This Row],[Amortização]]</f>
        <v>8893.9406182826133</v>
      </c>
      <c r="C37" s="1">
        <f t="shared" si="5"/>
        <v>525.86503267322416</v>
      </c>
      <c r="D37" s="1">
        <f>Tabela1[[#This Row],[Prestação]]-Tabela1[[#This Row],[Juros]]</f>
        <v>8634.8938041581932</v>
      </c>
      <c r="E37" s="1">
        <f t="shared" si="6"/>
        <v>9160.7588368314173</v>
      </c>
      <c r="L37" s="2">
        <f>Tabela1[[#This Row],[Mês]]</f>
        <v>35</v>
      </c>
      <c r="M37" s="1">
        <f>M36-Tabela2[[#This Row],[A]]</f>
        <v>5555.5555555554083</v>
      </c>
      <c r="N37" s="1">
        <f t="shared" si="3"/>
        <v>333.33333333332888</v>
      </c>
      <c r="O37" s="1">
        <f t="shared" si="4"/>
        <v>5555.5555555555557</v>
      </c>
      <c r="P37" s="1">
        <f>Tabela2[[#This Row],[J]]+Tabela2[[#This Row],[A]]</f>
        <v>5888.8888888888841</v>
      </c>
    </row>
    <row r="38" spans="1:16" x14ac:dyDescent="0.25">
      <c r="A38">
        <f t="shared" si="7"/>
        <v>36</v>
      </c>
      <c r="B38" s="1">
        <f>B37-Tabela1[[#This Row],[Amortização]]</f>
        <v>-3.2559910323470831E-10</v>
      </c>
      <c r="C38" s="1">
        <f t="shared" si="5"/>
        <v>266.8182185484784</v>
      </c>
      <c r="D38" s="1">
        <f>Tabela1[[#This Row],[Prestação]]-Tabela1[[#This Row],[Juros]]</f>
        <v>8893.9406182829389</v>
      </c>
      <c r="E38" s="1">
        <f t="shared" si="6"/>
        <v>9160.7588368314173</v>
      </c>
      <c r="L38" s="2">
        <f>Tabela1[[#This Row],[Mês]]</f>
        <v>36</v>
      </c>
      <c r="M38" s="1">
        <f>M37-Tabela2[[#This Row],[A]]</f>
        <v>-1.4733814168721437E-10</v>
      </c>
      <c r="N38" s="1">
        <f t="shared" si="3"/>
        <v>166.66666666666225</v>
      </c>
      <c r="O38" s="1">
        <f t="shared" si="4"/>
        <v>5555.5555555555557</v>
      </c>
      <c r="P38" s="1">
        <f>Tabela2[[#This Row],[J]]+Tabela2[[#This Row],[A]]</f>
        <v>5722.2222222222181</v>
      </c>
    </row>
    <row r="39" spans="1:16" x14ac:dyDescent="0.25">
      <c r="A39">
        <f t="shared" si="7"/>
        <v>37</v>
      </c>
      <c r="B39" s="1">
        <f>B38-Tabela1[[#This Row],[Amortização]]</f>
        <v>-9160.758836831752</v>
      </c>
      <c r="C39" s="1">
        <f t="shared" si="5"/>
        <v>-9.7679730970412495E-12</v>
      </c>
      <c r="D39" s="1">
        <f>Tabela1[[#This Row],[Prestação]]-Tabela1[[#This Row],[Juros]]</f>
        <v>9160.7588368314264</v>
      </c>
      <c r="E39" s="1">
        <f t="shared" si="6"/>
        <v>9160.7588368314173</v>
      </c>
    </row>
    <row r="40" spans="1:16" x14ac:dyDescent="0.25">
      <c r="A40">
        <f t="shared" si="7"/>
        <v>38</v>
      </c>
      <c r="B40" s="1">
        <f>B39-Tabela1[[#This Row],[Amortização]]</f>
        <v>-18596.340438768122</v>
      </c>
      <c r="C40" s="1">
        <f t="shared" si="5"/>
        <v>-274.82276510495257</v>
      </c>
      <c r="D40" s="1">
        <f>Tabela1[[#This Row],[Prestação]]-Tabela1[[#This Row],[Juros]]</f>
        <v>9435.5816019363701</v>
      </c>
      <c r="E40" s="1">
        <f t="shared" si="6"/>
        <v>9160.7588368314173</v>
      </c>
    </row>
    <row r="41" spans="1:16" x14ac:dyDescent="0.25">
      <c r="A41">
        <f t="shared" si="7"/>
        <v>39</v>
      </c>
      <c r="B41" s="1">
        <f>B40-Tabela1[[#This Row],[Amortização]]</f>
        <v>-28314.989488762585</v>
      </c>
      <c r="C41" s="1">
        <f t="shared" si="5"/>
        <v>-557.89021316304365</v>
      </c>
      <c r="D41" s="1">
        <f>Tabela1[[#This Row],[Prestação]]-Tabela1[[#This Row],[Juros]]</f>
        <v>9718.6490499944612</v>
      </c>
      <c r="E41" s="1">
        <f t="shared" si="6"/>
        <v>9160.7588368314173</v>
      </c>
    </row>
    <row r="42" spans="1:16" x14ac:dyDescent="0.25">
      <c r="A42">
        <f t="shared" si="7"/>
        <v>40</v>
      </c>
      <c r="B42" s="1">
        <f>B41-Tabela1[[#This Row],[Amortização]]</f>
        <v>-38325.198010256878</v>
      </c>
      <c r="C42" s="1">
        <f t="shared" ref="C42:C61" si="8">B41*$H$2</f>
        <v>-849.44968466287753</v>
      </c>
      <c r="D42" s="1">
        <f>Tabela1[[#This Row],[Prestação]]-Tabela1[[#This Row],[Juros]]</f>
        <v>10010.208521494294</v>
      </c>
      <c r="E42" s="1">
        <f t="shared" ref="E42:E61" si="9">$J$2</f>
        <v>9160.7588368314173</v>
      </c>
    </row>
    <row r="43" spans="1:16" x14ac:dyDescent="0.25">
      <c r="A43">
        <f t="shared" si="7"/>
        <v>41</v>
      </c>
      <c r="B43" s="1">
        <f>B42-Tabela1[[#This Row],[Amortização]]</f>
        <v>-48635.712787395998</v>
      </c>
      <c r="C43" s="1">
        <f t="shared" si="8"/>
        <v>-1149.7559403077064</v>
      </c>
      <c r="D43" s="1">
        <f>Tabela1[[#This Row],[Prestação]]-Tabela1[[#This Row],[Juros]]</f>
        <v>10310.514777139124</v>
      </c>
      <c r="E43" s="1">
        <f t="shared" si="9"/>
        <v>9160.7588368314173</v>
      </c>
    </row>
    <row r="44" spans="1:16" x14ac:dyDescent="0.25">
      <c r="A44">
        <f t="shared" si="7"/>
        <v>42</v>
      </c>
      <c r="B44" s="1">
        <f>B43-Tabela1[[#This Row],[Amortização]]</f>
        <v>-59255.543007849294</v>
      </c>
      <c r="C44" s="1">
        <f t="shared" si="8"/>
        <v>-1459.0713836218799</v>
      </c>
      <c r="D44" s="1">
        <f>Tabela1[[#This Row],[Prestação]]-Tabela1[[#This Row],[Juros]]</f>
        <v>10619.830220453297</v>
      </c>
      <c r="E44" s="1">
        <f t="shared" si="9"/>
        <v>9160.7588368314173</v>
      </c>
    </row>
    <row r="45" spans="1:16" x14ac:dyDescent="0.25">
      <c r="A45">
        <f t="shared" si="7"/>
        <v>43</v>
      </c>
      <c r="B45" s="1">
        <f>B44-Tabela1[[#This Row],[Amortização]]</f>
        <v>-70193.968134916184</v>
      </c>
      <c r="C45" s="1">
        <f t="shared" si="8"/>
        <v>-1777.6662902354788</v>
      </c>
      <c r="D45" s="1">
        <f>Tabela1[[#This Row],[Prestação]]-Tabela1[[#This Row],[Juros]]</f>
        <v>10938.425127066896</v>
      </c>
      <c r="E45" s="1">
        <f t="shared" si="9"/>
        <v>9160.7588368314173</v>
      </c>
    </row>
    <row r="46" spans="1:16" x14ac:dyDescent="0.25">
      <c r="A46">
        <f t="shared" si="7"/>
        <v>44</v>
      </c>
      <c r="B46" s="1">
        <f>B45-Tabela1[[#This Row],[Amortização]]</f>
        <v>-81460.546015795087</v>
      </c>
      <c r="C46" s="1">
        <f t="shared" si="8"/>
        <v>-2105.8190440474855</v>
      </c>
      <c r="D46" s="1">
        <f>Tabela1[[#This Row],[Prestação]]-Tabela1[[#This Row],[Juros]]</f>
        <v>11266.577880878904</v>
      </c>
      <c r="E46" s="1">
        <f t="shared" si="9"/>
        <v>9160.7588368314173</v>
      </c>
    </row>
    <row r="47" spans="1:16" x14ac:dyDescent="0.25">
      <c r="A47">
        <f t="shared" si="7"/>
        <v>45</v>
      </c>
      <c r="B47" s="1">
        <f>B46-Tabela1[[#This Row],[Amortização]]</f>
        <v>-93065.121233100363</v>
      </c>
      <c r="C47" s="1">
        <f t="shared" si="8"/>
        <v>-2443.8163804738524</v>
      </c>
      <c r="D47" s="1">
        <f>Tabela1[[#This Row],[Prestação]]-Tabela1[[#This Row],[Juros]]</f>
        <v>11604.57521730527</v>
      </c>
      <c r="E47" s="1">
        <f t="shared" si="9"/>
        <v>9160.7588368314173</v>
      </c>
    </row>
    <row r="48" spans="1:16" x14ac:dyDescent="0.25">
      <c r="A48">
        <f t="shared" si="7"/>
        <v>46</v>
      </c>
      <c r="B48" s="1">
        <f>B47-Tabela1[[#This Row],[Amortização]]</f>
        <v>-105017.83370692479</v>
      </c>
      <c r="C48" s="1">
        <f t="shared" si="8"/>
        <v>-2791.9536369930106</v>
      </c>
      <c r="D48" s="1">
        <f>Tabela1[[#This Row],[Prestação]]-Tabela1[[#This Row],[Juros]]</f>
        <v>11952.712473824427</v>
      </c>
      <c r="E48" s="1">
        <f t="shared" si="9"/>
        <v>9160.7588368314173</v>
      </c>
    </row>
    <row r="49" spans="1:5" x14ac:dyDescent="0.25">
      <c r="A49">
        <f t="shared" si="7"/>
        <v>47</v>
      </c>
      <c r="B49" s="1">
        <f>B48-Tabela1[[#This Row],[Amortização]]</f>
        <v>-117329.12755496395</v>
      </c>
      <c r="C49" s="1">
        <f t="shared" si="8"/>
        <v>-3150.5350112077435</v>
      </c>
      <c r="D49" s="1">
        <f>Tabela1[[#This Row],[Prestação]]-Tabela1[[#This Row],[Juros]]</f>
        <v>12311.29384803916</v>
      </c>
      <c r="E49" s="1">
        <f t="shared" si="9"/>
        <v>9160.7588368314173</v>
      </c>
    </row>
    <row r="50" spans="1:5" x14ac:dyDescent="0.25">
      <c r="A50">
        <f t="shared" si="7"/>
        <v>48</v>
      </c>
      <c r="B50" s="1">
        <f>B49-Tabela1[[#This Row],[Amortização]]</f>
        <v>-130009.76021844429</v>
      </c>
      <c r="C50" s="1">
        <f t="shared" si="8"/>
        <v>-3519.8738266489186</v>
      </c>
      <c r="D50" s="1">
        <f>Tabela1[[#This Row],[Prestação]]-Tabela1[[#This Row],[Juros]]</f>
        <v>12680.632663480335</v>
      </c>
      <c r="E50" s="1">
        <f t="shared" si="9"/>
        <v>9160.7588368314173</v>
      </c>
    </row>
    <row r="51" spans="1:5" x14ac:dyDescent="0.25">
      <c r="A51">
        <f t="shared" si="7"/>
        <v>49</v>
      </c>
      <c r="B51" s="1">
        <f>B50-Tabela1[[#This Row],[Amortização]]</f>
        <v>-143070.81186182905</v>
      </c>
      <c r="C51" s="1">
        <f t="shared" si="8"/>
        <v>-3900.2928065533288</v>
      </c>
      <c r="D51" s="1">
        <f>Tabela1[[#This Row],[Prestação]]-Tabela1[[#This Row],[Juros]]</f>
        <v>13061.051643384746</v>
      </c>
      <c r="E51" s="1">
        <f t="shared" si="9"/>
        <v>9160.7588368314173</v>
      </c>
    </row>
    <row r="52" spans="1:5" x14ac:dyDescent="0.25">
      <c r="A52">
        <f t="shared" si="7"/>
        <v>50</v>
      </c>
      <c r="B52" s="1">
        <f>B51-Tabela1[[#This Row],[Amortização]]</f>
        <v>-156523.69505451532</v>
      </c>
      <c r="C52" s="1">
        <f t="shared" si="8"/>
        <v>-4292.1243558548713</v>
      </c>
      <c r="D52" s="1">
        <f>Tabela1[[#This Row],[Prestação]]-Tabela1[[#This Row],[Juros]]</f>
        <v>13452.883192686288</v>
      </c>
      <c r="E52" s="1">
        <f t="shared" si="9"/>
        <v>9160.7588368314173</v>
      </c>
    </row>
    <row r="53" spans="1:5" x14ac:dyDescent="0.25">
      <c r="A53">
        <f t="shared" si="7"/>
        <v>51</v>
      </c>
      <c r="B53" s="1">
        <f>B52-Tabela1[[#This Row],[Amortização]]</f>
        <v>-170380.16474298219</v>
      </c>
      <c r="C53" s="1">
        <f t="shared" si="8"/>
        <v>-4695.7108516354592</v>
      </c>
      <c r="D53" s="1">
        <f>Tabela1[[#This Row],[Prestação]]-Tabela1[[#This Row],[Juros]]</f>
        <v>13856.469688466877</v>
      </c>
      <c r="E53" s="1">
        <f t="shared" si="9"/>
        <v>9160.7588368314173</v>
      </c>
    </row>
    <row r="54" spans="1:5" x14ac:dyDescent="0.25">
      <c r="A54">
        <f t="shared" si="7"/>
        <v>52</v>
      </c>
      <c r="B54" s="1">
        <f>B53-Tabela1[[#This Row],[Amortização]]</f>
        <v>-184652.32852210308</v>
      </c>
      <c r="C54" s="1">
        <f t="shared" si="8"/>
        <v>-5111.4049422894659</v>
      </c>
      <c r="D54" s="1">
        <f>Tabela1[[#This Row],[Prestação]]-Tabela1[[#This Row],[Juros]]</f>
        <v>14272.163779120883</v>
      </c>
      <c r="E54" s="1">
        <f t="shared" si="9"/>
        <v>9160.7588368314173</v>
      </c>
    </row>
    <row r="55" spans="1:5" x14ac:dyDescent="0.25">
      <c r="A55">
        <f t="shared" si="7"/>
        <v>53</v>
      </c>
      <c r="B55" s="1">
        <f>B54-Tabela1[[#This Row],[Amortização]]</f>
        <v>-199352.6572145976</v>
      </c>
      <c r="C55" s="1">
        <f t="shared" si="8"/>
        <v>-5539.5698556630923</v>
      </c>
      <c r="D55" s="1">
        <f>Tabela1[[#This Row],[Prestação]]-Tabela1[[#This Row],[Juros]]</f>
        <v>14700.32869249451</v>
      </c>
      <c r="E55" s="1">
        <f t="shared" si="9"/>
        <v>9160.7588368314173</v>
      </c>
    </row>
    <row r="56" spans="1:5" x14ac:dyDescent="0.25">
      <c r="A56">
        <f t="shared" si="7"/>
        <v>54</v>
      </c>
      <c r="B56" s="1">
        <f>B55-Tabela1[[#This Row],[Amortização]]</f>
        <v>-214493.99576786693</v>
      </c>
      <c r="C56" s="1">
        <f t="shared" si="8"/>
        <v>-5980.5797164379273</v>
      </c>
      <c r="D56" s="1">
        <f>Tabela1[[#This Row],[Prestação]]-Tabela1[[#This Row],[Juros]]</f>
        <v>15141.338553269345</v>
      </c>
      <c r="E56" s="1">
        <f t="shared" si="9"/>
        <v>9160.7588368314173</v>
      </c>
    </row>
    <row r="57" spans="1:5" x14ac:dyDescent="0.25">
      <c r="A57">
        <f t="shared" si="7"/>
        <v>55</v>
      </c>
      <c r="B57" s="1">
        <f>B56-Tabela1[[#This Row],[Amortização]]</f>
        <v>-230089.57447773436</v>
      </c>
      <c r="C57" s="1">
        <f t="shared" si="8"/>
        <v>-6434.8198730360073</v>
      </c>
      <c r="D57" s="1">
        <f>Tabela1[[#This Row],[Prestação]]-Tabela1[[#This Row],[Juros]]</f>
        <v>15595.578709867425</v>
      </c>
      <c r="E57" s="1">
        <f t="shared" si="9"/>
        <v>9160.7588368314173</v>
      </c>
    </row>
    <row r="58" spans="1:5" x14ac:dyDescent="0.25">
      <c r="A58">
        <f t="shared" si="7"/>
        <v>56</v>
      </c>
      <c r="B58" s="1">
        <f>B57-Tabela1[[#This Row],[Amortização]]</f>
        <v>-246153.02054889782</v>
      </c>
      <c r="C58" s="1">
        <f t="shared" si="8"/>
        <v>-6902.687234332031</v>
      </c>
      <c r="D58" s="1">
        <f>Tabela1[[#This Row],[Prestação]]-Tabela1[[#This Row],[Juros]]</f>
        <v>16063.446071163449</v>
      </c>
      <c r="E58" s="1">
        <f t="shared" si="9"/>
        <v>9160.7588368314173</v>
      </c>
    </row>
    <row r="59" spans="1:5" x14ac:dyDescent="0.25">
      <c r="A59">
        <f t="shared" si="7"/>
        <v>57</v>
      </c>
      <c r="B59" s="1">
        <f>B58-Tabela1[[#This Row],[Amortização]]</f>
        <v>-262698.37000219617</v>
      </c>
      <c r="C59" s="1">
        <f t="shared" si="8"/>
        <v>-7384.5906164669341</v>
      </c>
      <c r="D59" s="1">
        <f>Tabela1[[#This Row],[Prestação]]-Tabela1[[#This Row],[Juros]]</f>
        <v>16545.349453298353</v>
      </c>
      <c r="E59" s="1">
        <f t="shared" si="9"/>
        <v>9160.7588368314173</v>
      </c>
    </row>
    <row r="60" spans="1:5" x14ac:dyDescent="0.25">
      <c r="A60">
        <f t="shared" si="7"/>
        <v>58</v>
      </c>
      <c r="B60" s="1">
        <f>B59-Tabela1[[#This Row],[Amortização]]</f>
        <v>-279740.0799390935</v>
      </c>
      <c r="C60" s="1">
        <f t="shared" si="8"/>
        <v>-7880.9511000658849</v>
      </c>
      <c r="D60" s="1">
        <f>Tabela1[[#This Row],[Prestação]]-Tabela1[[#This Row],[Juros]]</f>
        <v>17041.709936897303</v>
      </c>
      <c r="E60" s="1">
        <f t="shared" si="9"/>
        <v>9160.7588368314173</v>
      </c>
    </row>
    <row r="61" spans="1:5" x14ac:dyDescent="0.25">
      <c r="A61">
        <f t="shared" si="7"/>
        <v>59</v>
      </c>
      <c r="B61" s="1">
        <f>B60-Tabela1[[#This Row],[Amortização]]</f>
        <v>-297293.04117409774</v>
      </c>
      <c r="C61" s="1">
        <f t="shared" si="8"/>
        <v>-8392.2023981728053</v>
      </c>
      <c r="D61" s="1">
        <f>Tabela1[[#This Row],[Prestação]]-Tabela1[[#This Row],[Juros]]</f>
        <v>17552.961235004223</v>
      </c>
      <c r="E61" s="1">
        <f t="shared" si="9"/>
        <v>9160.7588368314173</v>
      </c>
    </row>
    <row r="62" spans="1:5" x14ac:dyDescent="0.25">
      <c r="A62" s="2">
        <f>A61+1</f>
        <v>60</v>
      </c>
      <c r="B62" s="1">
        <f>B61-Tabela1[[#This Row],[Amortização]]</f>
        <v>-315372.59124615206</v>
      </c>
      <c r="C62" s="1">
        <f>B61*$H$2</f>
        <v>-8918.7912352229323</v>
      </c>
      <c r="D62" s="1">
        <f>Tabela1[[#This Row],[Prestação]]-Tabela1[[#This Row],[Juros]]</f>
        <v>18079.55007205435</v>
      </c>
      <c r="E62" s="1">
        <f>$J$2</f>
        <v>9160.7588368314173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Chagas</dc:creator>
  <cp:lastModifiedBy>Nicolas Chagas</cp:lastModifiedBy>
  <dcterms:created xsi:type="dcterms:W3CDTF">2021-05-18T23:17:16Z</dcterms:created>
  <dcterms:modified xsi:type="dcterms:W3CDTF">2021-05-19T20:39:31Z</dcterms:modified>
</cp:coreProperties>
</file>