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updateLinks="always" codeName="ThisWorkbook"/>
  <mc:AlternateContent xmlns:mc="http://schemas.openxmlformats.org/markup-compatibility/2006">
    <mc:Choice Requires="x15">
      <x15ac:absPath xmlns:x15ac="http://schemas.microsoft.com/office/spreadsheetml/2010/11/ac" url="X:\nomura_work\IOTFF\greif\"/>
    </mc:Choice>
  </mc:AlternateContent>
  <xr:revisionPtr revIDLastSave="0" documentId="13_ncr:1_{199032B1-4939-4201-A798-32063E13EED1}" xr6:coauthVersionLast="36" xr6:coauthVersionMax="36" xr10:uidLastSave="{00000000-0000-0000-0000-000000000000}"/>
  <bookViews>
    <workbookView xWindow="0" yWindow="0" windowWidth="25200" windowHeight="11820" activeTab="3" xr2:uid="{00000000-000D-0000-FFFF-FFFF00000000}"/>
  </bookViews>
  <sheets>
    <sheet name="表紙" sheetId="1" r:id="rId1"/>
    <sheet name="消耗品" sheetId="30" r:id="rId2"/>
    <sheet name="消耗品関連システムデータ" sheetId="34" state="hidden" r:id="rId3"/>
    <sheet name="変更履歴" sheetId="7" r:id="rId4"/>
    <sheet name="消耗品名称List" sheetId="32" state="hidden" r:id="rId5"/>
    <sheet name="消耗品リスト (Greif_FX・AP)" sheetId="46" state="hidden" r:id="rId6"/>
    <sheet name="消耗品リスト (Greif_FX・AP)(Sort)" sheetId="37" state="hidden" r:id="rId7"/>
    <sheet name="消耗品-中間" sheetId="31" state="hidden" r:id="rId8"/>
    <sheet name="消耗品-中間2" sheetId="33" state="hidden" r:id="rId9"/>
    <sheet name="消耗品-中間3" sheetId="38" state="hidden" r:id="rId10"/>
    <sheet name="(参考) 1.1.6. 消耗品情報" sheetId="36" state="hidden" r:id="rId11"/>
  </sheets>
  <externalReferences>
    <externalReference r:id="rId12"/>
  </externalReferences>
  <definedNames>
    <definedName name="_xlnm._FilterDatabase" localSheetId="1" hidden="1">消耗品!$A$6:$AN$48</definedName>
    <definedName name="_xlnm._FilterDatabase" localSheetId="6" hidden="1">'消耗品リスト (Greif_FX・AP)(Sort)'!$D$5:$AC$47</definedName>
    <definedName name="_xlnm.Print_Area" localSheetId="6">'消耗品リスト (Greif_FX・AP)(Sort)'!$A$1:$AD$49</definedName>
    <definedName name="_xlnm.Print_Area" localSheetId="0">表紙!$A$1:$C$57</definedName>
    <definedName name="リセット有無">[1]選択肢!$I$5:$I$6</definedName>
    <definedName name="変更履歴bgn">変更履歴!$A$2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8" i="31" l="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O7" i="31"/>
  <c r="Q7" i="31"/>
  <c r="S7" i="31"/>
  <c r="J8" i="38" l="1"/>
  <c r="K8" i="38"/>
  <c r="L8" i="38"/>
  <c r="M8" i="38"/>
  <c r="N8" i="38"/>
  <c r="O8" i="38"/>
  <c r="P8" i="38"/>
  <c r="Q8" i="38"/>
  <c r="R8" i="38"/>
  <c r="S8" i="38"/>
  <c r="T8" i="38"/>
  <c r="U8" i="38"/>
  <c r="V8" i="38"/>
  <c r="W8" i="38"/>
  <c r="X8" i="38"/>
  <c r="Y8" i="38"/>
  <c r="Z8" i="38"/>
  <c r="AA8" i="38"/>
  <c r="AB8" i="38"/>
  <c r="AC8" i="38"/>
  <c r="AD8" i="38"/>
  <c r="J9" i="38"/>
  <c r="K9" i="38"/>
  <c r="L9" i="38"/>
  <c r="M9" i="38"/>
  <c r="N9" i="38"/>
  <c r="O9" i="38"/>
  <c r="P9" i="38"/>
  <c r="Q9" i="38"/>
  <c r="R9" i="38"/>
  <c r="S9" i="38"/>
  <c r="T9" i="38"/>
  <c r="U9" i="38"/>
  <c r="V9" i="38"/>
  <c r="W9" i="38"/>
  <c r="X9" i="38"/>
  <c r="Y9" i="38"/>
  <c r="Z9" i="38"/>
  <c r="AA9" i="38"/>
  <c r="AB9" i="38"/>
  <c r="AC9" i="38"/>
  <c r="AD9" i="38"/>
  <c r="J10" i="38"/>
  <c r="K10" i="38"/>
  <c r="L10" i="38"/>
  <c r="M10" i="38"/>
  <c r="N10" i="38"/>
  <c r="O10" i="38"/>
  <c r="P10" i="38"/>
  <c r="Q10" i="38"/>
  <c r="R10" i="38"/>
  <c r="S10" i="38"/>
  <c r="T10" i="38"/>
  <c r="U10" i="38"/>
  <c r="V10" i="38"/>
  <c r="W10" i="38"/>
  <c r="X10" i="38"/>
  <c r="Y10" i="38"/>
  <c r="Z10" i="38"/>
  <c r="AA10" i="38"/>
  <c r="AB10" i="38"/>
  <c r="AC10" i="38"/>
  <c r="AD10" i="38"/>
  <c r="J11" i="38"/>
  <c r="K11" i="38"/>
  <c r="L11" i="38"/>
  <c r="M11" i="38"/>
  <c r="N11" i="38"/>
  <c r="O11" i="38"/>
  <c r="P11" i="38"/>
  <c r="Q11" i="38"/>
  <c r="R11" i="38"/>
  <c r="S11" i="38"/>
  <c r="T11" i="38"/>
  <c r="U11" i="38"/>
  <c r="V11" i="38"/>
  <c r="W11" i="38"/>
  <c r="X11" i="38"/>
  <c r="Y11" i="38"/>
  <c r="Z11" i="38"/>
  <c r="AA11" i="38"/>
  <c r="AB11" i="38"/>
  <c r="AC11" i="38"/>
  <c r="AD11" i="38"/>
  <c r="J12" i="38"/>
  <c r="K12" i="38"/>
  <c r="L12" i="38"/>
  <c r="M12" i="38"/>
  <c r="N12" i="38"/>
  <c r="O12" i="38"/>
  <c r="P12" i="38"/>
  <c r="Q12" i="38"/>
  <c r="R12" i="38"/>
  <c r="S12" i="38"/>
  <c r="T12" i="38"/>
  <c r="U12" i="38"/>
  <c r="V12" i="38"/>
  <c r="W12" i="38"/>
  <c r="X12" i="38"/>
  <c r="Y12" i="38"/>
  <c r="Z12" i="38"/>
  <c r="AA12" i="38"/>
  <c r="AB12" i="38"/>
  <c r="AC12" i="38"/>
  <c r="AD12" i="38"/>
  <c r="J13" i="38"/>
  <c r="K13" i="38"/>
  <c r="L13" i="38"/>
  <c r="M13" i="38"/>
  <c r="N13" i="38"/>
  <c r="O13" i="38"/>
  <c r="P13" i="38"/>
  <c r="Q13" i="38"/>
  <c r="R13" i="38"/>
  <c r="S13" i="38"/>
  <c r="T13" i="38"/>
  <c r="U13" i="38"/>
  <c r="V13" i="38"/>
  <c r="W13" i="38"/>
  <c r="X13" i="38"/>
  <c r="Y13" i="38"/>
  <c r="Z13" i="38"/>
  <c r="AA13" i="38"/>
  <c r="AB13" i="38"/>
  <c r="AC13" i="38"/>
  <c r="AD13" i="38"/>
  <c r="J14" i="38"/>
  <c r="K14" i="38"/>
  <c r="L14" i="38"/>
  <c r="M14" i="38"/>
  <c r="N14" i="38"/>
  <c r="O14" i="38"/>
  <c r="P14" i="38"/>
  <c r="Q14" i="38"/>
  <c r="R14" i="38"/>
  <c r="S14" i="38"/>
  <c r="T14" i="38"/>
  <c r="U14" i="38"/>
  <c r="V14" i="38"/>
  <c r="W14" i="38"/>
  <c r="X14" i="38"/>
  <c r="Y14" i="38"/>
  <c r="Z14" i="38"/>
  <c r="AA14" i="38"/>
  <c r="AB14" i="38"/>
  <c r="AC14" i="38"/>
  <c r="AD14" i="38"/>
  <c r="J15" i="38"/>
  <c r="K15" i="38"/>
  <c r="L15" i="38"/>
  <c r="M15" i="38"/>
  <c r="N15" i="38"/>
  <c r="O15" i="38"/>
  <c r="P15" i="38"/>
  <c r="Q15" i="38"/>
  <c r="R15" i="38"/>
  <c r="S15" i="38"/>
  <c r="T15" i="38"/>
  <c r="U15" i="38"/>
  <c r="V15" i="38"/>
  <c r="W15" i="38"/>
  <c r="X15" i="38"/>
  <c r="Y15" i="38"/>
  <c r="Z15" i="38"/>
  <c r="AA15" i="38"/>
  <c r="AB15" i="38"/>
  <c r="AC15" i="38"/>
  <c r="AD15" i="38"/>
  <c r="J16" i="38"/>
  <c r="K16" i="38"/>
  <c r="L16" i="38"/>
  <c r="M16" i="38"/>
  <c r="N16" i="38"/>
  <c r="O16" i="38"/>
  <c r="P16" i="38"/>
  <c r="Q16" i="38"/>
  <c r="R16" i="38"/>
  <c r="S16" i="38"/>
  <c r="T16" i="38"/>
  <c r="U16" i="38"/>
  <c r="V16" i="38"/>
  <c r="W16" i="38"/>
  <c r="X16" i="38"/>
  <c r="Y16" i="38"/>
  <c r="Z16" i="38"/>
  <c r="AA16" i="38"/>
  <c r="AB16" i="38"/>
  <c r="AC16" i="38"/>
  <c r="AD16" i="38"/>
  <c r="J17" i="38"/>
  <c r="K17" i="38"/>
  <c r="L17" i="38"/>
  <c r="M17" i="38"/>
  <c r="N17" i="38"/>
  <c r="O17" i="38"/>
  <c r="P17" i="38"/>
  <c r="Q17" i="38"/>
  <c r="R17" i="38"/>
  <c r="S17" i="38"/>
  <c r="T17" i="38"/>
  <c r="U17" i="38"/>
  <c r="V17" i="38"/>
  <c r="W17" i="38"/>
  <c r="X17" i="38"/>
  <c r="Y17" i="38"/>
  <c r="Z17" i="38"/>
  <c r="AA17" i="38"/>
  <c r="AB17" i="38"/>
  <c r="AC17" i="38"/>
  <c r="AD17" i="38"/>
  <c r="J18" i="38"/>
  <c r="K18" i="38"/>
  <c r="L18" i="38"/>
  <c r="M18" i="38"/>
  <c r="N18" i="38"/>
  <c r="O18" i="38"/>
  <c r="P18" i="38"/>
  <c r="Q18" i="38"/>
  <c r="R18" i="38"/>
  <c r="S18" i="38"/>
  <c r="T18" i="38"/>
  <c r="U18" i="38"/>
  <c r="V18" i="38"/>
  <c r="W18" i="38"/>
  <c r="X18" i="38"/>
  <c r="Y18" i="38"/>
  <c r="Z18" i="38"/>
  <c r="AA18" i="38"/>
  <c r="AB18" i="38"/>
  <c r="AC18" i="38"/>
  <c r="AD18" i="38"/>
  <c r="J19" i="38"/>
  <c r="K19" i="38"/>
  <c r="L19" i="38"/>
  <c r="M19" i="38"/>
  <c r="N19" i="38"/>
  <c r="O19" i="38"/>
  <c r="P19" i="38"/>
  <c r="Q19" i="38"/>
  <c r="R19" i="38"/>
  <c r="S19" i="38"/>
  <c r="T19" i="38"/>
  <c r="U19" i="38"/>
  <c r="V19" i="38"/>
  <c r="W19" i="38"/>
  <c r="X19" i="38"/>
  <c r="Y19" i="38"/>
  <c r="Z19" i="38"/>
  <c r="AA19" i="38"/>
  <c r="AB19" i="38"/>
  <c r="AC19" i="38"/>
  <c r="AD19" i="38"/>
  <c r="J20" i="38"/>
  <c r="K20" i="38"/>
  <c r="L20" i="38"/>
  <c r="M20" i="38"/>
  <c r="N20" i="38"/>
  <c r="O20" i="38"/>
  <c r="P20" i="38"/>
  <c r="Q20" i="38"/>
  <c r="R20" i="38"/>
  <c r="S20" i="38"/>
  <c r="T20" i="38"/>
  <c r="U20" i="38"/>
  <c r="V20" i="38"/>
  <c r="W20" i="38"/>
  <c r="X20" i="38"/>
  <c r="Y20" i="38"/>
  <c r="Z20" i="38"/>
  <c r="AA20" i="38"/>
  <c r="AB20" i="38"/>
  <c r="AC20" i="38"/>
  <c r="AD20" i="38"/>
  <c r="J21" i="38"/>
  <c r="K21" i="38"/>
  <c r="L21" i="38"/>
  <c r="M21" i="38"/>
  <c r="N21" i="38"/>
  <c r="O21" i="38"/>
  <c r="P21" i="38"/>
  <c r="Q21" i="38"/>
  <c r="R21" i="38"/>
  <c r="S21" i="38"/>
  <c r="T21" i="38"/>
  <c r="U21" i="38"/>
  <c r="V21" i="38"/>
  <c r="W21" i="38"/>
  <c r="X21" i="38"/>
  <c r="Y21" i="38"/>
  <c r="Z21" i="38"/>
  <c r="AA21" i="38"/>
  <c r="AB21" i="38"/>
  <c r="AC21" i="38"/>
  <c r="AD21" i="38"/>
  <c r="J22" i="38"/>
  <c r="K22" i="38"/>
  <c r="L22" i="38"/>
  <c r="M22" i="38"/>
  <c r="N22" i="38"/>
  <c r="O22" i="38"/>
  <c r="P22" i="38"/>
  <c r="Q22" i="38"/>
  <c r="R22" i="38"/>
  <c r="S22" i="38"/>
  <c r="T22" i="38"/>
  <c r="U22" i="38"/>
  <c r="V22" i="38"/>
  <c r="W22" i="38"/>
  <c r="X22" i="38"/>
  <c r="Y22" i="38"/>
  <c r="Z22" i="38"/>
  <c r="AA22" i="38"/>
  <c r="AB22" i="38"/>
  <c r="AC22" i="38"/>
  <c r="AD22" i="38"/>
  <c r="J23" i="38"/>
  <c r="K23" i="38"/>
  <c r="L23" i="38"/>
  <c r="M23" i="38"/>
  <c r="N23" i="38"/>
  <c r="O23" i="38"/>
  <c r="P23" i="38"/>
  <c r="Q23" i="38"/>
  <c r="R23" i="38"/>
  <c r="S23" i="38"/>
  <c r="T23" i="38"/>
  <c r="U23" i="38"/>
  <c r="V23" i="38"/>
  <c r="W23" i="38"/>
  <c r="X23" i="38"/>
  <c r="Y23" i="38"/>
  <c r="Z23" i="38"/>
  <c r="AA23" i="38"/>
  <c r="AB23" i="38"/>
  <c r="AC23" i="38"/>
  <c r="AD23" i="38"/>
  <c r="J24" i="38"/>
  <c r="K24" i="38"/>
  <c r="L24" i="38"/>
  <c r="M24" i="38"/>
  <c r="N24" i="38"/>
  <c r="O24" i="38"/>
  <c r="P24" i="38"/>
  <c r="Q24" i="38"/>
  <c r="R24" i="38"/>
  <c r="S24" i="38"/>
  <c r="T24" i="38"/>
  <c r="U24" i="38"/>
  <c r="V24" i="38"/>
  <c r="W24" i="38"/>
  <c r="X24" i="38"/>
  <c r="Y24" i="38"/>
  <c r="Z24" i="38"/>
  <c r="AA24" i="38"/>
  <c r="AB24" i="38"/>
  <c r="AC24" i="38"/>
  <c r="AD24" i="38"/>
  <c r="J25" i="38"/>
  <c r="K25" i="38"/>
  <c r="L25" i="38"/>
  <c r="M25" i="38"/>
  <c r="N25" i="38"/>
  <c r="O25" i="38"/>
  <c r="P25" i="38"/>
  <c r="Q25" i="38"/>
  <c r="R25" i="38"/>
  <c r="S25" i="38"/>
  <c r="T25" i="38"/>
  <c r="U25" i="38"/>
  <c r="V25" i="38"/>
  <c r="W25" i="38"/>
  <c r="X25" i="38"/>
  <c r="Y25" i="38"/>
  <c r="Z25" i="38"/>
  <c r="AA25" i="38"/>
  <c r="AB25" i="38"/>
  <c r="AC25" i="38"/>
  <c r="AD25" i="38"/>
  <c r="J26" i="38"/>
  <c r="K26" i="38"/>
  <c r="L26" i="38"/>
  <c r="M26" i="38"/>
  <c r="N26" i="38"/>
  <c r="O26" i="38"/>
  <c r="P26" i="38"/>
  <c r="Q26" i="38"/>
  <c r="R26" i="38"/>
  <c r="S26" i="38"/>
  <c r="T26" i="38"/>
  <c r="U26" i="38"/>
  <c r="V26" i="38"/>
  <c r="W26" i="38"/>
  <c r="X26" i="38"/>
  <c r="Y26" i="38"/>
  <c r="Z26" i="38"/>
  <c r="AA26" i="38"/>
  <c r="AB26" i="38"/>
  <c r="AC26" i="38"/>
  <c r="AD26" i="38"/>
  <c r="J27" i="38"/>
  <c r="K27" i="38"/>
  <c r="L27" i="38"/>
  <c r="M27" i="38"/>
  <c r="N27" i="38"/>
  <c r="O27" i="38"/>
  <c r="P27" i="38"/>
  <c r="Q27" i="38"/>
  <c r="R27" i="38"/>
  <c r="S27" i="38"/>
  <c r="T27" i="38"/>
  <c r="U27" i="38"/>
  <c r="V27" i="38"/>
  <c r="W27" i="38"/>
  <c r="X27" i="38"/>
  <c r="Y27" i="38"/>
  <c r="Z27" i="38"/>
  <c r="AA27" i="38"/>
  <c r="AB27" i="38"/>
  <c r="AC27" i="38"/>
  <c r="AD27" i="38"/>
  <c r="J28" i="38"/>
  <c r="K28" i="38"/>
  <c r="L28" i="38"/>
  <c r="M28" i="38"/>
  <c r="N28" i="38"/>
  <c r="O28" i="38"/>
  <c r="P28" i="38"/>
  <c r="Q28" i="38"/>
  <c r="R28" i="38"/>
  <c r="S28" i="38"/>
  <c r="T28" i="38"/>
  <c r="U28" i="38"/>
  <c r="V28" i="38"/>
  <c r="W28" i="38"/>
  <c r="X28" i="38"/>
  <c r="Y28" i="38"/>
  <c r="Z28" i="38"/>
  <c r="AA28" i="38"/>
  <c r="AB28" i="38"/>
  <c r="AC28" i="38"/>
  <c r="AD28" i="38"/>
  <c r="J29" i="38"/>
  <c r="K29" i="38"/>
  <c r="L29" i="38"/>
  <c r="M29" i="38"/>
  <c r="N29" i="38"/>
  <c r="O29" i="38"/>
  <c r="P29" i="38"/>
  <c r="Q29" i="38"/>
  <c r="R29" i="38"/>
  <c r="S29" i="38"/>
  <c r="T29" i="38"/>
  <c r="U29" i="38"/>
  <c r="V29" i="38"/>
  <c r="W29" i="38"/>
  <c r="X29" i="38"/>
  <c r="Y29" i="38"/>
  <c r="Z29" i="38"/>
  <c r="AA29" i="38"/>
  <c r="AB29" i="38"/>
  <c r="AC29" i="38"/>
  <c r="AD29" i="38"/>
  <c r="J30" i="38"/>
  <c r="K30" i="38"/>
  <c r="L30" i="38"/>
  <c r="M30" i="38"/>
  <c r="N30" i="38"/>
  <c r="O30" i="38"/>
  <c r="P30" i="38"/>
  <c r="Q30" i="38"/>
  <c r="R30" i="38"/>
  <c r="S30" i="38"/>
  <c r="T30" i="38"/>
  <c r="U30" i="38"/>
  <c r="V30" i="38"/>
  <c r="W30" i="38"/>
  <c r="X30" i="38"/>
  <c r="Y30" i="38"/>
  <c r="Z30" i="38"/>
  <c r="AA30" i="38"/>
  <c r="AB30" i="38"/>
  <c r="AC30" i="38"/>
  <c r="AD30" i="38"/>
  <c r="J31" i="38"/>
  <c r="K31" i="38"/>
  <c r="L31" i="38"/>
  <c r="M31" i="38"/>
  <c r="N31" i="38"/>
  <c r="O31" i="38"/>
  <c r="P31" i="38"/>
  <c r="Q31" i="38"/>
  <c r="R31" i="38"/>
  <c r="S31" i="38"/>
  <c r="T31" i="38"/>
  <c r="U31" i="38"/>
  <c r="V31" i="38"/>
  <c r="W31" i="38"/>
  <c r="X31" i="38"/>
  <c r="Y31" i="38"/>
  <c r="Z31" i="38"/>
  <c r="AA31" i="38"/>
  <c r="AB31" i="38"/>
  <c r="AC31" i="38"/>
  <c r="AD31" i="38"/>
  <c r="J32" i="38"/>
  <c r="K32" i="38"/>
  <c r="L32" i="38"/>
  <c r="M32" i="38"/>
  <c r="N32" i="38"/>
  <c r="O32" i="38"/>
  <c r="P32" i="38"/>
  <c r="Q32" i="38"/>
  <c r="R32" i="38"/>
  <c r="S32" i="38"/>
  <c r="T32" i="38"/>
  <c r="U32" i="38"/>
  <c r="V32" i="38"/>
  <c r="W32" i="38"/>
  <c r="X32" i="38"/>
  <c r="Y32" i="38"/>
  <c r="Z32" i="38"/>
  <c r="AA32" i="38"/>
  <c r="AB32" i="38"/>
  <c r="AC32" i="38"/>
  <c r="AD32" i="38"/>
  <c r="J33" i="38"/>
  <c r="K33" i="38"/>
  <c r="L33" i="38"/>
  <c r="M33" i="38"/>
  <c r="N33" i="38"/>
  <c r="O33" i="38"/>
  <c r="P33" i="38"/>
  <c r="Q33" i="38"/>
  <c r="R33" i="38"/>
  <c r="S33" i="38"/>
  <c r="T33" i="38"/>
  <c r="U33" i="38"/>
  <c r="V33" i="38"/>
  <c r="W33" i="38"/>
  <c r="X33" i="38"/>
  <c r="Y33" i="38"/>
  <c r="Z33" i="38"/>
  <c r="AA33" i="38"/>
  <c r="AB33" i="38"/>
  <c r="AC33" i="38"/>
  <c r="AD33" i="38"/>
  <c r="J34" i="38"/>
  <c r="K34" i="38"/>
  <c r="L34" i="38"/>
  <c r="M34" i="38"/>
  <c r="N34" i="38"/>
  <c r="O34" i="38"/>
  <c r="P34" i="38"/>
  <c r="Q34" i="38"/>
  <c r="R34" i="38"/>
  <c r="S34" i="38"/>
  <c r="T34" i="38"/>
  <c r="U34" i="38"/>
  <c r="V34" i="38"/>
  <c r="W34" i="38"/>
  <c r="X34" i="38"/>
  <c r="Y34" i="38"/>
  <c r="Z34" i="38"/>
  <c r="AA34" i="38"/>
  <c r="AB34" i="38"/>
  <c r="AC34" i="38"/>
  <c r="AD34" i="38"/>
  <c r="J35" i="38"/>
  <c r="K35" i="38"/>
  <c r="L35" i="38"/>
  <c r="M35" i="38"/>
  <c r="N35" i="38"/>
  <c r="O35" i="38"/>
  <c r="P35" i="38"/>
  <c r="Q35" i="38"/>
  <c r="R35" i="38"/>
  <c r="S35" i="38"/>
  <c r="T35" i="38"/>
  <c r="U35" i="38"/>
  <c r="V35" i="38"/>
  <c r="W35" i="38"/>
  <c r="X35" i="38"/>
  <c r="Y35" i="38"/>
  <c r="Z35" i="38"/>
  <c r="AA35" i="38"/>
  <c r="AB35" i="38"/>
  <c r="AC35" i="38"/>
  <c r="AD35" i="38"/>
  <c r="J36" i="38"/>
  <c r="K36" i="38"/>
  <c r="L36" i="38"/>
  <c r="M36" i="38"/>
  <c r="N36" i="38"/>
  <c r="O36" i="38"/>
  <c r="P36" i="38"/>
  <c r="Q36" i="38"/>
  <c r="R36" i="38"/>
  <c r="S36" i="38"/>
  <c r="T36" i="38"/>
  <c r="U36" i="38"/>
  <c r="V36" i="38"/>
  <c r="W36" i="38"/>
  <c r="X36" i="38"/>
  <c r="Y36" i="38"/>
  <c r="Z36" i="38"/>
  <c r="AA36" i="38"/>
  <c r="AB36" i="38"/>
  <c r="AC36" i="38"/>
  <c r="AD36" i="38"/>
  <c r="J37" i="38"/>
  <c r="K37" i="38"/>
  <c r="L37" i="38"/>
  <c r="M37" i="38"/>
  <c r="N37" i="38"/>
  <c r="O37" i="38"/>
  <c r="P37" i="38"/>
  <c r="Q37" i="38"/>
  <c r="R37" i="38"/>
  <c r="S37" i="38"/>
  <c r="T37" i="38"/>
  <c r="U37" i="38"/>
  <c r="V37" i="38"/>
  <c r="W37" i="38"/>
  <c r="X37" i="38"/>
  <c r="Y37" i="38"/>
  <c r="Z37" i="38"/>
  <c r="AA37" i="38"/>
  <c r="AB37" i="38"/>
  <c r="AC37" i="38"/>
  <c r="AD37" i="38"/>
  <c r="J38" i="38"/>
  <c r="K38" i="38"/>
  <c r="L38" i="38"/>
  <c r="M38" i="38"/>
  <c r="N38" i="38"/>
  <c r="O38" i="38"/>
  <c r="P38" i="38"/>
  <c r="Q38" i="38"/>
  <c r="R38" i="38"/>
  <c r="S38" i="38"/>
  <c r="T38" i="38"/>
  <c r="U38" i="38"/>
  <c r="V38" i="38"/>
  <c r="W38" i="38"/>
  <c r="X38" i="38"/>
  <c r="Y38" i="38"/>
  <c r="Z38" i="38"/>
  <c r="AA38" i="38"/>
  <c r="AB38" i="38"/>
  <c r="AC38" i="38"/>
  <c r="AD38" i="38"/>
  <c r="J39" i="38"/>
  <c r="K39" i="38"/>
  <c r="L39" i="38"/>
  <c r="M39" i="38"/>
  <c r="N39" i="38"/>
  <c r="O39" i="38"/>
  <c r="P39" i="38"/>
  <c r="Q39" i="38"/>
  <c r="R39" i="38"/>
  <c r="S39" i="38"/>
  <c r="T39" i="38"/>
  <c r="U39" i="38"/>
  <c r="V39" i="38"/>
  <c r="W39" i="38"/>
  <c r="X39" i="38"/>
  <c r="Y39" i="38"/>
  <c r="Z39" i="38"/>
  <c r="AA39" i="38"/>
  <c r="AB39" i="38"/>
  <c r="AC39" i="38"/>
  <c r="AD39" i="38"/>
  <c r="J40" i="38"/>
  <c r="K40" i="38"/>
  <c r="L40" i="38"/>
  <c r="M40" i="38"/>
  <c r="N40" i="38"/>
  <c r="O40" i="38"/>
  <c r="P40" i="38"/>
  <c r="Q40" i="38"/>
  <c r="R40" i="38"/>
  <c r="S40" i="38"/>
  <c r="T40" i="38"/>
  <c r="U40" i="38"/>
  <c r="V40" i="38"/>
  <c r="W40" i="38"/>
  <c r="X40" i="38"/>
  <c r="Y40" i="38"/>
  <c r="Z40" i="38"/>
  <c r="AA40" i="38"/>
  <c r="AB40" i="38"/>
  <c r="AC40" i="38"/>
  <c r="AD40" i="38"/>
  <c r="J41" i="38"/>
  <c r="K41" i="38"/>
  <c r="L41" i="38"/>
  <c r="M41" i="38"/>
  <c r="N41" i="38"/>
  <c r="O41" i="38"/>
  <c r="P41" i="38"/>
  <c r="Q41" i="38"/>
  <c r="R41" i="38"/>
  <c r="S41" i="38"/>
  <c r="T41" i="38"/>
  <c r="U41" i="38"/>
  <c r="V41" i="38"/>
  <c r="W41" i="38"/>
  <c r="X41" i="38"/>
  <c r="Y41" i="38"/>
  <c r="Z41" i="38"/>
  <c r="AA41" i="38"/>
  <c r="AB41" i="38"/>
  <c r="AC41" i="38"/>
  <c r="AD41" i="38"/>
  <c r="J42" i="38"/>
  <c r="K42" i="38"/>
  <c r="L42" i="38"/>
  <c r="M42" i="38"/>
  <c r="N42" i="38"/>
  <c r="O42" i="38"/>
  <c r="P42" i="38"/>
  <c r="Q42" i="38"/>
  <c r="R42" i="38"/>
  <c r="S42" i="38"/>
  <c r="T42" i="38"/>
  <c r="U42" i="38"/>
  <c r="V42" i="38"/>
  <c r="W42" i="38"/>
  <c r="X42" i="38"/>
  <c r="Y42" i="38"/>
  <c r="Z42" i="38"/>
  <c r="AA42" i="38"/>
  <c r="AB42" i="38"/>
  <c r="AC42" i="38"/>
  <c r="AD42" i="38"/>
  <c r="J43" i="38"/>
  <c r="K43" i="38"/>
  <c r="L43" i="38"/>
  <c r="M43" i="38"/>
  <c r="N43" i="38"/>
  <c r="O43" i="38"/>
  <c r="P43" i="38"/>
  <c r="Q43" i="38"/>
  <c r="R43" i="38"/>
  <c r="S43" i="38"/>
  <c r="T43" i="38"/>
  <c r="U43" i="38"/>
  <c r="V43" i="38"/>
  <c r="W43" i="38"/>
  <c r="X43" i="38"/>
  <c r="Y43" i="38"/>
  <c r="Z43" i="38"/>
  <c r="AA43" i="38"/>
  <c r="AB43" i="38"/>
  <c r="AC43" i="38"/>
  <c r="AD43" i="38"/>
  <c r="J44" i="38"/>
  <c r="K44" i="38"/>
  <c r="L44" i="38"/>
  <c r="M44" i="38"/>
  <c r="N44" i="38"/>
  <c r="O44" i="38"/>
  <c r="P44" i="38"/>
  <c r="Q44" i="38"/>
  <c r="R44" i="38"/>
  <c r="S44" i="38"/>
  <c r="T44" i="38"/>
  <c r="U44" i="38"/>
  <c r="V44" i="38"/>
  <c r="W44" i="38"/>
  <c r="X44" i="38"/>
  <c r="Y44" i="38"/>
  <c r="Z44" i="38"/>
  <c r="AA44" i="38"/>
  <c r="AB44" i="38"/>
  <c r="AC44" i="38"/>
  <c r="AD44" i="38"/>
  <c r="J45" i="38"/>
  <c r="K45" i="38"/>
  <c r="L45" i="38"/>
  <c r="M45" i="38"/>
  <c r="N45" i="38"/>
  <c r="O45" i="38"/>
  <c r="P45" i="38"/>
  <c r="Q45" i="38"/>
  <c r="R45" i="38"/>
  <c r="S45" i="38"/>
  <c r="T45" i="38"/>
  <c r="U45" i="38"/>
  <c r="V45" i="38"/>
  <c r="W45" i="38"/>
  <c r="X45" i="38"/>
  <c r="Y45" i="38"/>
  <c r="Z45" i="38"/>
  <c r="AA45" i="38"/>
  <c r="AB45" i="38"/>
  <c r="AC45" i="38"/>
  <c r="AD45" i="38"/>
  <c r="J46" i="38"/>
  <c r="K46" i="38"/>
  <c r="L46" i="38"/>
  <c r="M46" i="38"/>
  <c r="N46" i="38"/>
  <c r="O46" i="38"/>
  <c r="P46" i="38"/>
  <c r="Q46" i="38"/>
  <c r="R46" i="38"/>
  <c r="S46" i="38"/>
  <c r="T46" i="38"/>
  <c r="U46" i="38"/>
  <c r="V46" i="38"/>
  <c r="W46" i="38"/>
  <c r="X46" i="38"/>
  <c r="Y46" i="38"/>
  <c r="Z46" i="38"/>
  <c r="AA46" i="38"/>
  <c r="AB46" i="38"/>
  <c r="AC46" i="38"/>
  <c r="AD46" i="38"/>
  <c r="J47" i="38"/>
  <c r="K47" i="38"/>
  <c r="L47" i="38"/>
  <c r="M47" i="38"/>
  <c r="N47" i="38"/>
  <c r="O47" i="38"/>
  <c r="P47" i="38"/>
  <c r="Q47" i="38"/>
  <c r="R47" i="38"/>
  <c r="S47" i="38"/>
  <c r="T47" i="38"/>
  <c r="U47" i="38"/>
  <c r="V47" i="38"/>
  <c r="W47" i="38"/>
  <c r="X47" i="38"/>
  <c r="Y47" i="38"/>
  <c r="Z47" i="38"/>
  <c r="AA47" i="38"/>
  <c r="AB47" i="38"/>
  <c r="AC47" i="38"/>
  <c r="AD47" i="38"/>
  <c r="J48" i="38"/>
  <c r="K48" i="38"/>
  <c r="L48" i="38"/>
  <c r="M48" i="38"/>
  <c r="N48" i="38"/>
  <c r="O48" i="38"/>
  <c r="P48" i="38"/>
  <c r="Q48" i="38"/>
  <c r="R48" i="38"/>
  <c r="S48" i="38"/>
  <c r="T48" i="38"/>
  <c r="U48" i="38"/>
  <c r="V48" i="38"/>
  <c r="W48" i="38"/>
  <c r="X48" i="38"/>
  <c r="Y48" i="38"/>
  <c r="Z48" i="38"/>
  <c r="AA48" i="38"/>
  <c r="AB48" i="38"/>
  <c r="AC48" i="38"/>
  <c r="AD48" i="38"/>
  <c r="K7" i="38"/>
  <c r="L7" i="38"/>
  <c r="M7" i="38"/>
  <c r="N7" i="38"/>
  <c r="O7" i="38"/>
  <c r="P7" i="38"/>
  <c r="Q7" i="38"/>
  <c r="R7" i="38"/>
  <c r="S7" i="38"/>
  <c r="T7" i="38"/>
  <c r="U7" i="38"/>
  <c r="V7" i="38"/>
  <c r="W7" i="38"/>
  <c r="X7" i="38"/>
  <c r="Y7" i="38"/>
  <c r="Z7" i="38"/>
  <c r="AA7" i="38"/>
  <c r="AB7" i="38"/>
  <c r="AC7" i="38"/>
  <c r="AD7" i="38"/>
  <c r="J7" i="38"/>
  <c r="I7" i="38"/>
  <c r="E20" i="33" l="1"/>
  <c r="E21" i="33"/>
  <c r="P7" i="31"/>
  <c r="N7" i="31"/>
  <c r="R7" i="31"/>
  <c r="E6" i="37" l="1"/>
  <c r="F6" i="37"/>
  <c r="G6" i="37"/>
  <c r="H6" i="37"/>
  <c r="I6" i="37"/>
  <c r="J6" i="37"/>
  <c r="K6" i="37"/>
  <c r="L6" i="37"/>
  <c r="M6" i="37"/>
  <c r="N6" i="37"/>
  <c r="O6" i="37"/>
  <c r="P6" i="37"/>
  <c r="Q6" i="37"/>
  <c r="R6" i="37"/>
  <c r="S6" i="37"/>
  <c r="T6" i="37"/>
  <c r="U6" i="37"/>
  <c r="V6" i="37"/>
  <c r="W6" i="37"/>
  <c r="X6" i="37"/>
  <c r="Y6" i="37"/>
  <c r="Z6" i="37"/>
  <c r="AA6" i="37"/>
  <c r="AB6" i="37"/>
  <c r="AC6" i="37"/>
  <c r="E7" i="37"/>
  <c r="F7" i="37"/>
  <c r="G7" i="37"/>
  <c r="E8" i="31" s="1"/>
  <c r="H7" i="37"/>
  <c r="I7" i="37"/>
  <c r="J7" i="37"/>
  <c r="K7" i="37"/>
  <c r="L7" i="37"/>
  <c r="M7" i="37"/>
  <c r="N7" i="37"/>
  <c r="O7" i="37"/>
  <c r="P7" i="37"/>
  <c r="Q7" i="37"/>
  <c r="R7" i="37"/>
  <c r="S7" i="37"/>
  <c r="T7" i="37"/>
  <c r="U7" i="37"/>
  <c r="V7" i="37"/>
  <c r="W7" i="37"/>
  <c r="X7" i="37"/>
  <c r="Y7" i="37"/>
  <c r="Z7" i="37"/>
  <c r="AA7" i="37"/>
  <c r="AB7" i="37"/>
  <c r="AC7" i="37"/>
  <c r="E8" i="37"/>
  <c r="F8" i="37"/>
  <c r="G8" i="37"/>
  <c r="E9" i="31" s="1"/>
  <c r="H8" i="37"/>
  <c r="I8" i="37"/>
  <c r="J8" i="37"/>
  <c r="K8" i="37"/>
  <c r="L8" i="37"/>
  <c r="M8" i="37"/>
  <c r="N8" i="37"/>
  <c r="O8" i="37"/>
  <c r="P8" i="37"/>
  <c r="Q8" i="37"/>
  <c r="R8" i="37"/>
  <c r="S8" i="37"/>
  <c r="T8" i="37"/>
  <c r="U8" i="37"/>
  <c r="V8" i="37"/>
  <c r="W8" i="37"/>
  <c r="X8" i="37"/>
  <c r="Y8" i="37"/>
  <c r="Z8" i="37"/>
  <c r="AA8" i="37"/>
  <c r="AB8" i="37"/>
  <c r="AC8" i="37"/>
  <c r="E9" i="37"/>
  <c r="F9" i="37"/>
  <c r="G9" i="37"/>
  <c r="E10" i="31" s="1"/>
  <c r="H9" i="37"/>
  <c r="I9" i="37"/>
  <c r="J9" i="37"/>
  <c r="K9" i="37"/>
  <c r="L9" i="37"/>
  <c r="M9" i="37"/>
  <c r="N9" i="37"/>
  <c r="O9" i="37"/>
  <c r="P9" i="37"/>
  <c r="Q9" i="37"/>
  <c r="R9" i="37"/>
  <c r="S9" i="37"/>
  <c r="T9" i="37"/>
  <c r="U9" i="37"/>
  <c r="V9" i="37"/>
  <c r="W9" i="37"/>
  <c r="X9" i="37"/>
  <c r="Y9" i="37"/>
  <c r="Z9" i="37"/>
  <c r="AA9" i="37"/>
  <c r="AB9" i="37"/>
  <c r="AC9" i="37"/>
  <c r="E10" i="37"/>
  <c r="F10" i="37"/>
  <c r="G10" i="37"/>
  <c r="E11" i="31" s="1"/>
  <c r="H10" i="37"/>
  <c r="I10" i="37"/>
  <c r="J10" i="37"/>
  <c r="K10" i="37"/>
  <c r="L10" i="37"/>
  <c r="M10" i="37"/>
  <c r="N10" i="37"/>
  <c r="O10" i="37"/>
  <c r="P10" i="37"/>
  <c r="Q10" i="37"/>
  <c r="R10" i="37"/>
  <c r="S10" i="37"/>
  <c r="T10" i="37"/>
  <c r="U10" i="37"/>
  <c r="V10" i="37"/>
  <c r="W10" i="37"/>
  <c r="X10" i="37"/>
  <c r="Y10" i="37"/>
  <c r="Z10" i="37"/>
  <c r="AA10" i="37"/>
  <c r="AB10" i="37"/>
  <c r="AC10" i="37"/>
  <c r="E11" i="37"/>
  <c r="F11" i="37"/>
  <c r="G11" i="37"/>
  <c r="E12" i="31" s="1"/>
  <c r="H11" i="37"/>
  <c r="I11" i="37"/>
  <c r="J11" i="37"/>
  <c r="K11" i="37"/>
  <c r="L11" i="37"/>
  <c r="M11" i="37"/>
  <c r="N11" i="37"/>
  <c r="O11" i="37"/>
  <c r="P11" i="37"/>
  <c r="Q11" i="37"/>
  <c r="R11" i="37"/>
  <c r="S11" i="37"/>
  <c r="T11" i="37"/>
  <c r="U11" i="37"/>
  <c r="V11" i="37"/>
  <c r="W11" i="37"/>
  <c r="X11" i="37"/>
  <c r="Y11" i="37"/>
  <c r="Z11" i="37"/>
  <c r="AA11" i="37"/>
  <c r="AB11" i="37"/>
  <c r="AC11" i="37"/>
  <c r="E12" i="37"/>
  <c r="F12" i="37"/>
  <c r="G12" i="37"/>
  <c r="E13" i="31" s="1"/>
  <c r="H12" i="37"/>
  <c r="I12" i="37"/>
  <c r="J12" i="37"/>
  <c r="K12" i="37"/>
  <c r="L12" i="37"/>
  <c r="M12" i="37"/>
  <c r="N12" i="37"/>
  <c r="O12" i="37"/>
  <c r="P12" i="37"/>
  <c r="Q12" i="37"/>
  <c r="R12" i="37"/>
  <c r="S12" i="37"/>
  <c r="T12" i="37"/>
  <c r="U12" i="37"/>
  <c r="V12" i="37"/>
  <c r="W12" i="37"/>
  <c r="X12" i="37"/>
  <c r="Y12" i="37"/>
  <c r="Z12" i="37"/>
  <c r="AA12" i="37"/>
  <c r="AB12" i="37"/>
  <c r="AC12" i="37"/>
  <c r="E13" i="37"/>
  <c r="F13" i="37"/>
  <c r="G13" i="37"/>
  <c r="E14" i="31" s="1"/>
  <c r="H13" i="37"/>
  <c r="I13" i="37"/>
  <c r="J13" i="37"/>
  <c r="K13" i="37"/>
  <c r="L13" i="37"/>
  <c r="M13" i="37"/>
  <c r="N13" i="37"/>
  <c r="O13" i="37"/>
  <c r="P13" i="37"/>
  <c r="Q13" i="37"/>
  <c r="R13" i="37"/>
  <c r="S13" i="37"/>
  <c r="T13" i="37"/>
  <c r="U13" i="37"/>
  <c r="V13" i="37"/>
  <c r="W13" i="37"/>
  <c r="X13" i="37"/>
  <c r="Y13" i="37"/>
  <c r="Z13" i="37"/>
  <c r="AA13" i="37"/>
  <c r="AB13" i="37"/>
  <c r="AC13" i="37"/>
  <c r="E14" i="37"/>
  <c r="F14" i="37"/>
  <c r="G14" i="37"/>
  <c r="E15" i="31" s="1"/>
  <c r="H14" i="37"/>
  <c r="I14" i="37"/>
  <c r="J14" i="37"/>
  <c r="K14" i="37"/>
  <c r="L14" i="37"/>
  <c r="M14" i="37"/>
  <c r="N14" i="37"/>
  <c r="O14" i="37"/>
  <c r="P14" i="37"/>
  <c r="Q14" i="37"/>
  <c r="R14" i="37"/>
  <c r="S14" i="37"/>
  <c r="T14" i="37"/>
  <c r="U14" i="37"/>
  <c r="V14" i="37"/>
  <c r="W14" i="37"/>
  <c r="X14" i="37"/>
  <c r="Y14" i="37"/>
  <c r="Z14" i="37"/>
  <c r="AA14" i="37"/>
  <c r="AB14" i="37"/>
  <c r="AC14" i="37"/>
  <c r="E15" i="37"/>
  <c r="F15" i="37"/>
  <c r="G15" i="37"/>
  <c r="E16" i="31" s="1"/>
  <c r="H15" i="37"/>
  <c r="I15" i="37"/>
  <c r="J15" i="37"/>
  <c r="K15" i="37"/>
  <c r="L15" i="37"/>
  <c r="M15" i="37"/>
  <c r="N15" i="37"/>
  <c r="O15" i="37"/>
  <c r="P15" i="37"/>
  <c r="Q15" i="37"/>
  <c r="R15" i="37"/>
  <c r="S15" i="37"/>
  <c r="T15" i="37"/>
  <c r="U15" i="37"/>
  <c r="V15" i="37"/>
  <c r="W15" i="37"/>
  <c r="X15" i="37"/>
  <c r="Y15" i="37"/>
  <c r="Z15" i="37"/>
  <c r="AA15" i="37"/>
  <c r="AB15" i="37"/>
  <c r="AC15" i="37"/>
  <c r="E16" i="37"/>
  <c r="F16" i="37"/>
  <c r="G16" i="37"/>
  <c r="E17" i="31" s="1"/>
  <c r="H16" i="37"/>
  <c r="I16" i="37"/>
  <c r="J16" i="37"/>
  <c r="K16" i="37"/>
  <c r="L16" i="37"/>
  <c r="M16" i="37"/>
  <c r="N16" i="37"/>
  <c r="O16" i="37"/>
  <c r="P16" i="37"/>
  <c r="Q16" i="37"/>
  <c r="R16" i="37"/>
  <c r="S16" i="37"/>
  <c r="T16" i="37"/>
  <c r="U16" i="37"/>
  <c r="V16" i="37"/>
  <c r="W16" i="37"/>
  <c r="X16" i="37"/>
  <c r="Y16" i="37"/>
  <c r="Z16" i="37"/>
  <c r="AA16" i="37"/>
  <c r="AB16" i="37"/>
  <c r="AC16" i="37"/>
  <c r="E17" i="37"/>
  <c r="F17" i="37"/>
  <c r="G17" i="37"/>
  <c r="E18" i="31" s="1"/>
  <c r="H17" i="37"/>
  <c r="I17" i="37"/>
  <c r="J17" i="37"/>
  <c r="K17" i="37"/>
  <c r="L17" i="37"/>
  <c r="M17" i="37"/>
  <c r="N17" i="37"/>
  <c r="O17" i="37"/>
  <c r="P17" i="37"/>
  <c r="Q17" i="37"/>
  <c r="R17" i="37"/>
  <c r="S17" i="37"/>
  <c r="T17" i="37"/>
  <c r="U17" i="37"/>
  <c r="V17" i="37"/>
  <c r="W17" i="37"/>
  <c r="X17" i="37"/>
  <c r="Y17" i="37"/>
  <c r="Z17" i="37"/>
  <c r="AA17" i="37"/>
  <c r="AB17" i="37"/>
  <c r="AC17" i="37"/>
  <c r="E18" i="37"/>
  <c r="F18" i="37"/>
  <c r="G18" i="37"/>
  <c r="E19" i="31" s="1"/>
  <c r="H18" i="37"/>
  <c r="I18" i="37"/>
  <c r="J18" i="37"/>
  <c r="K18" i="37"/>
  <c r="L18" i="37"/>
  <c r="M18" i="37"/>
  <c r="N18" i="37"/>
  <c r="O18" i="37"/>
  <c r="P18" i="37"/>
  <c r="Q18" i="37"/>
  <c r="R18" i="37"/>
  <c r="S18" i="37"/>
  <c r="T18" i="37"/>
  <c r="U18" i="37"/>
  <c r="V18" i="37"/>
  <c r="W18" i="37"/>
  <c r="X18" i="37"/>
  <c r="Y18" i="37"/>
  <c r="Z18" i="37"/>
  <c r="AA18" i="37"/>
  <c r="AB18" i="37"/>
  <c r="AC18" i="37"/>
  <c r="E19" i="37"/>
  <c r="F19" i="37"/>
  <c r="G19" i="37"/>
  <c r="E20" i="31" s="1"/>
  <c r="H19" i="37"/>
  <c r="I19" i="37"/>
  <c r="J19" i="37"/>
  <c r="K19" i="37"/>
  <c r="L19" i="37"/>
  <c r="M19" i="37"/>
  <c r="N19" i="37"/>
  <c r="O19" i="37"/>
  <c r="P19" i="37"/>
  <c r="Q19" i="37"/>
  <c r="R19" i="37"/>
  <c r="S19" i="37"/>
  <c r="T19" i="37"/>
  <c r="U19" i="37"/>
  <c r="V19" i="37"/>
  <c r="W19" i="37"/>
  <c r="X19" i="37"/>
  <c r="Y19" i="37"/>
  <c r="Z19" i="37"/>
  <c r="AA19" i="37"/>
  <c r="AB19" i="37"/>
  <c r="AC19" i="37"/>
  <c r="E20" i="37"/>
  <c r="F20" i="37"/>
  <c r="G20" i="37"/>
  <c r="E21" i="31" s="1"/>
  <c r="H20" i="37"/>
  <c r="I20" i="37"/>
  <c r="J20" i="37"/>
  <c r="K20" i="37"/>
  <c r="L20" i="37"/>
  <c r="M20" i="37"/>
  <c r="N20" i="37"/>
  <c r="O20" i="37"/>
  <c r="P20" i="37"/>
  <c r="Q20" i="37"/>
  <c r="R20" i="37"/>
  <c r="S20" i="37"/>
  <c r="T20" i="37"/>
  <c r="U20" i="37"/>
  <c r="V20" i="37"/>
  <c r="W20" i="37"/>
  <c r="X20" i="37"/>
  <c r="Y20" i="37"/>
  <c r="Z20" i="37"/>
  <c r="AA20" i="37"/>
  <c r="AB20" i="37"/>
  <c r="AC20" i="37"/>
  <c r="E21" i="37"/>
  <c r="F21" i="37"/>
  <c r="G21" i="37"/>
  <c r="E22" i="31" s="1"/>
  <c r="H21" i="37"/>
  <c r="I21" i="37"/>
  <c r="J21" i="37"/>
  <c r="K21" i="37"/>
  <c r="L21" i="37"/>
  <c r="M21" i="37"/>
  <c r="N21" i="37"/>
  <c r="O21" i="37"/>
  <c r="P21" i="37"/>
  <c r="Q21" i="37"/>
  <c r="R21" i="37"/>
  <c r="S21" i="37"/>
  <c r="T21" i="37"/>
  <c r="U21" i="37"/>
  <c r="V21" i="37"/>
  <c r="W21" i="37"/>
  <c r="X21" i="37"/>
  <c r="Y21" i="37"/>
  <c r="Z21" i="37"/>
  <c r="AA21" i="37"/>
  <c r="AB21" i="37"/>
  <c r="AC21" i="37"/>
  <c r="E22" i="37"/>
  <c r="F22" i="37"/>
  <c r="G22" i="37"/>
  <c r="E23" i="31" s="1"/>
  <c r="H22" i="37"/>
  <c r="I22" i="37"/>
  <c r="J22" i="37"/>
  <c r="K22" i="37"/>
  <c r="L22" i="37"/>
  <c r="M22" i="37"/>
  <c r="N22" i="37"/>
  <c r="O22" i="37"/>
  <c r="P22" i="37"/>
  <c r="Q22" i="37"/>
  <c r="R22" i="37"/>
  <c r="S22" i="37"/>
  <c r="T22" i="37"/>
  <c r="U22" i="37"/>
  <c r="V22" i="37"/>
  <c r="W22" i="37"/>
  <c r="X22" i="37"/>
  <c r="Y22" i="37"/>
  <c r="Z22" i="37"/>
  <c r="AA22" i="37"/>
  <c r="AB22" i="37"/>
  <c r="AC22" i="37"/>
  <c r="E23" i="37"/>
  <c r="F23" i="37"/>
  <c r="G23" i="37"/>
  <c r="E24" i="31" s="1"/>
  <c r="H23" i="37"/>
  <c r="I23" i="37"/>
  <c r="J23" i="37"/>
  <c r="K23" i="37"/>
  <c r="L23" i="37"/>
  <c r="M23" i="37"/>
  <c r="N23" i="37"/>
  <c r="O23" i="37"/>
  <c r="P23" i="37"/>
  <c r="Q23" i="37"/>
  <c r="R23" i="37"/>
  <c r="S23" i="37"/>
  <c r="T23" i="37"/>
  <c r="U23" i="37"/>
  <c r="V23" i="37"/>
  <c r="W23" i="37"/>
  <c r="X23" i="37"/>
  <c r="Y23" i="37"/>
  <c r="Z23" i="37"/>
  <c r="AA23" i="37"/>
  <c r="AB23" i="37"/>
  <c r="AC23" i="37"/>
  <c r="E24" i="37"/>
  <c r="F24" i="37"/>
  <c r="G24" i="37"/>
  <c r="E25" i="31" s="1"/>
  <c r="H24" i="37"/>
  <c r="I24" i="37"/>
  <c r="J24" i="37"/>
  <c r="K24" i="37"/>
  <c r="L24" i="37"/>
  <c r="M24" i="37"/>
  <c r="N24" i="37"/>
  <c r="O24" i="37"/>
  <c r="P24" i="37"/>
  <c r="Q24" i="37"/>
  <c r="R24" i="37"/>
  <c r="S24" i="37"/>
  <c r="T24" i="37"/>
  <c r="U24" i="37"/>
  <c r="V24" i="37"/>
  <c r="W24" i="37"/>
  <c r="X24" i="37"/>
  <c r="Y24" i="37"/>
  <c r="Z24" i="37"/>
  <c r="AA24" i="37"/>
  <c r="AB24" i="37"/>
  <c r="AC24" i="37"/>
  <c r="E25" i="37"/>
  <c r="F25" i="37"/>
  <c r="G25" i="37"/>
  <c r="E26" i="31" s="1"/>
  <c r="H25" i="37"/>
  <c r="I25" i="37"/>
  <c r="J25" i="37"/>
  <c r="K25" i="37"/>
  <c r="L25" i="37"/>
  <c r="M25" i="37"/>
  <c r="N25" i="37"/>
  <c r="O25" i="37"/>
  <c r="P25" i="37"/>
  <c r="Q25" i="37"/>
  <c r="R25" i="37"/>
  <c r="S25" i="37"/>
  <c r="T25" i="37"/>
  <c r="U25" i="37"/>
  <c r="V25" i="37"/>
  <c r="W25" i="37"/>
  <c r="X25" i="37"/>
  <c r="Y25" i="37"/>
  <c r="Z25" i="37"/>
  <c r="AA25" i="37"/>
  <c r="AB25" i="37"/>
  <c r="AC25" i="37"/>
  <c r="E26" i="37"/>
  <c r="F26" i="37"/>
  <c r="G26" i="37"/>
  <c r="E27" i="31" s="1"/>
  <c r="H26" i="37"/>
  <c r="I26" i="37"/>
  <c r="J26" i="37"/>
  <c r="K26" i="37"/>
  <c r="L26" i="37"/>
  <c r="M26" i="37"/>
  <c r="N26" i="37"/>
  <c r="O26" i="37"/>
  <c r="P26" i="37"/>
  <c r="Q26" i="37"/>
  <c r="R26" i="37"/>
  <c r="S26" i="37"/>
  <c r="T26" i="37"/>
  <c r="U26" i="37"/>
  <c r="V26" i="37"/>
  <c r="W26" i="37"/>
  <c r="X26" i="37"/>
  <c r="Y26" i="37"/>
  <c r="Z26" i="37"/>
  <c r="AA26" i="37"/>
  <c r="AB26" i="37"/>
  <c r="AC26" i="37"/>
  <c r="E27" i="37"/>
  <c r="F27" i="37"/>
  <c r="G27" i="37"/>
  <c r="E28" i="31" s="1"/>
  <c r="H27" i="37"/>
  <c r="I27" i="37"/>
  <c r="J27" i="37"/>
  <c r="K27" i="37"/>
  <c r="L27" i="37"/>
  <c r="M27" i="37"/>
  <c r="N27" i="37"/>
  <c r="O27" i="37"/>
  <c r="P27" i="37"/>
  <c r="Q27" i="37"/>
  <c r="R27" i="37"/>
  <c r="S27" i="37"/>
  <c r="T27" i="37"/>
  <c r="U27" i="37"/>
  <c r="V27" i="37"/>
  <c r="W27" i="37"/>
  <c r="X27" i="37"/>
  <c r="Y27" i="37"/>
  <c r="Z27" i="37"/>
  <c r="AA27" i="37"/>
  <c r="AB27" i="37"/>
  <c r="AC27" i="37"/>
  <c r="E28" i="37"/>
  <c r="F28" i="37"/>
  <c r="G28" i="37"/>
  <c r="E29" i="31" s="1"/>
  <c r="H28" i="37"/>
  <c r="I28" i="37"/>
  <c r="J28" i="37"/>
  <c r="K28" i="37"/>
  <c r="L28" i="37"/>
  <c r="M28" i="37"/>
  <c r="N28" i="37"/>
  <c r="O28" i="37"/>
  <c r="P28" i="37"/>
  <c r="Q28" i="37"/>
  <c r="R28" i="37"/>
  <c r="S28" i="37"/>
  <c r="T28" i="37"/>
  <c r="U28" i="37"/>
  <c r="V28" i="37"/>
  <c r="W28" i="37"/>
  <c r="X28" i="37"/>
  <c r="Y28" i="37"/>
  <c r="Z28" i="37"/>
  <c r="AA28" i="37"/>
  <c r="AB28" i="37"/>
  <c r="AC28" i="37"/>
  <c r="E29" i="37"/>
  <c r="F29" i="37"/>
  <c r="G29" i="37"/>
  <c r="E30" i="31" s="1"/>
  <c r="H29" i="37"/>
  <c r="I29" i="37"/>
  <c r="J29" i="37"/>
  <c r="K29" i="37"/>
  <c r="L29" i="37"/>
  <c r="M29" i="37"/>
  <c r="N29" i="37"/>
  <c r="O29" i="37"/>
  <c r="P29" i="37"/>
  <c r="Q29" i="37"/>
  <c r="R29" i="37"/>
  <c r="S29" i="37"/>
  <c r="T29" i="37"/>
  <c r="U29" i="37"/>
  <c r="V29" i="37"/>
  <c r="W29" i="37"/>
  <c r="X29" i="37"/>
  <c r="Y29" i="37"/>
  <c r="Z29" i="37"/>
  <c r="AA29" i="37"/>
  <c r="AB29" i="37"/>
  <c r="AC29" i="37"/>
  <c r="E30" i="37"/>
  <c r="F30" i="37"/>
  <c r="G30" i="37"/>
  <c r="E31" i="31" s="1"/>
  <c r="H30" i="37"/>
  <c r="I30" i="37"/>
  <c r="J30" i="37"/>
  <c r="K30" i="37"/>
  <c r="L30" i="37"/>
  <c r="M30" i="37"/>
  <c r="N30" i="37"/>
  <c r="O30" i="37"/>
  <c r="P30" i="37"/>
  <c r="Q30" i="37"/>
  <c r="R30" i="37"/>
  <c r="S30" i="37"/>
  <c r="T30" i="37"/>
  <c r="U30" i="37"/>
  <c r="V30" i="37"/>
  <c r="W30" i="37"/>
  <c r="X30" i="37"/>
  <c r="Y30" i="37"/>
  <c r="Z30" i="37"/>
  <c r="AA30" i="37"/>
  <c r="AB30" i="37"/>
  <c r="AC30" i="37"/>
  <c r="E31" i="37"/>
  <c r="F31" i="37"/>
  <c r="G31" i="37"/>
  <c r="E32" i="31" s="1"/>
  <c r="H31" i="37"/>
  <c r="I31" i="37"/>
  <c r="J31" i="37"/>
  <c r="K31" i="37"/>
  <c r="L31" i="37"/>
  <c r="M31" i="37"/>
  <c r="N31" i="37"/>
  <c r="O31" i="37"/>
  <c r="P31" i="37"/>
  <c r="Q31" i="37"/>
  <c r="R31" i="37"/>
  <c r="S31" i="37"/>
  <c r="T31" i="37"/>
  <c r="U31" i="37"/>
  <c r="V31" i="37"/>
  <c r="W31" i="37"/>
  <c r="X31" i="37"/>
  <c r="Y31" i="37"/>
  <c r="Z31" i="37"/>
  <c r="AA31" i="37"/>
  <c r="AB31" i="37"/>
  <c r="AC31" i="37"/>
  <c r="E32" i="37"/>
  <c r="F32" i="37"/>
  <c r="G32" i="37"/>
  <c r="E33" i="31" s="1"/>
  <c r="H32" i="37"/>
  <c r="I32" i="37"/>
  <c r="J32" i="37"/>
  <c r="K32" i="37"/>
  <c r="L32" i="37"/>
  <c r="M32" i="37"/>
  <c r="N32" i="37"/>
  <c r="O32" i="37"/>
  <c r="P32" i="37"/>
  <c r="Q32" i="37"/>
  <c r="R32" i="37"/>
  <c r="S32" i="37"/>
  <c r="T32" i="37"/>
  <c r="U32" i="37"/>
  <c r="V32" i="37"/>
  <c r="W32" i="37"/>
  <c r="X32" i="37"/>
  <c r="Y32" i="37"/>
  <c r="Z32" i="37"/>
  <c r="AA32" i="37"/>
  <c r="AB32" i="37"/>
  <c r="AC32" i="37"/>
  <c r="E33" i="37"/>
  <c r="F33" i="37"/>
  <c r="G33" i="37"/>
  <c r="E34" i="31" s="1"/>
  <c r="H33" i="37"/>
  <c r="I33" i="37"/>
  <c r="J33" i="37"/>
  <c r="K33" i="37"/>
  <c r="L33" i="37"/>
  <c r="M33" i="37"/>
  <c r="N33" i="37"/>
  <c r="O33" i="37"/>
  <c r="P33" i="37"/>
  <c r="Q33" i="37"/>
  <c r="R33" i="37"/>
  <c r="S33" i="37"/>
  <c r="T33" i="37"/>
  <c r="U33" i="37"/>
  <c r="V33" i="37"/>
  <c r="W33" i="37"/>
  <c r="X33" i="37"/>
  <c r="Y33" i="37"/>
  <c r="Z33" i="37"/>
  <c r="AA33" i="37"/>
  <c r="AB33" i="37"/>
  <c r="AC33" i="37"/>
  <c r="E34" i="37"/>
  <c r="F34" i="37"/>
  <c r="G34" i="37"/>
  <c r="E35" i="31" s="1"/>
  <c r="H34" i="37"/>
  <c r="I34" i="37"/>
  <c r="J34" i="37"/>
  <c r="K34" i="37"/>
  <c r="L34" i="37"/>
  <c r="M34" i="37"/>
  <c r="N34" i="37"/>
  <c r="O34" i="37"/>
  <c r="P34" i="37"/>
  <c r="Q34" i="37"/>
  <c r="R34" i="37"/>
  <c r="S34" i="37"/>
  <c r="T34" i="37"/>
  <c r="U34" i="37"/>
  <c r="V34" i="37"/>
  <c r="W34" i="37"/>
  <c r="X34" i="37"/>
  <c r="Y34" i="37"/>
  <c r="Z34" i="37"/>
  <c r="AA34" i="37"/>
  <c r="AB34" i="37"/>
  <c r="AC34" i="37"/>
  <c r="E35" i="37"/>
  <c r="F35" i="37"/>
  <c r="G35" i="37"/>
  <c r="E36" i="31" s="1"/>
  <c r="H35" i="37"/>
  <c r="I35" i="37"/>
  <c r="J35" i="37"/>
  <c r="K35" i="37"/>
  <c r="L35" i="37"/>
  <c r="M35" i="37"/>
  <c r="N35" i="37"/>
  <c r="O35" i="37"/>
  <c r="P35" i="37"/>
  <c r="Q35" i="37"/>
  <c r="R35" i="37"/>
  <c r="S35" i="37"/>
  <c r="T35" i="37"/>
  <c r="U35" i="37"/>
  <c r="V35" i="37"/>
  <c r="W35" i="37"/>
  <c r="X35" i="37"/>
  <c r="Y35" i="37"/>
  <c r="Z35" i="37"/>
  <c r="AA35" i="37"/>
  <c r="AB35" i="37"/>
  <c r="AC35" i="37"/>
  <c r="E36" i="37"/>
  <c r="F36" i="37"/>
  <c r="G36" i="37"/>
  <c r="E37" i="31" s="1"/>
  <c r="H36" i="37"/>
  <c r="I36" i="37"/>
  <c r="J36" i="37"/>
  <c r="K36" i="37"/>
  <c r="L36" i="37"/>
  <c r="M36" i="37"/>
  <c r="N36" i="37"/>
  <c r="O36" i="37"/>
  <c r="P36" i="37"/>
  <c r="Q36" i="37"/>
  <c r="R36" i="37"/>
  <c r="S36" i="37"/>
  <c r="T36" i="37"/>
  <c r="U36" i="37"/>
  <c r="V36" i="37"/>
  <c r="W36" i="37"/>
  <c r="X36" i="37"/>
  <c r="Y36" i="37"/>
  <c r="Z36" i="37"/>
  <c r="AA36" i="37"/>
  <c r="AB36" i="37"/>
  <c r="AC36" i="37"/>
  <c r="E37" i="37"/>
  <c r="F37" i="37"/>
  <c r="G37" i="37"/>
  <c r="E38" i="31" s="1"/>
  <c r="H37" i="37"/>
  <c r="I37" i="37"/>
  <c r="J37" i="37"/>
  <c r="K37" i="37"/>
  <c r="L37" i="37"/>
  <c r="M37" i="37"/>
  <c r="N37" i="37"/>
  <c r="O37" i="37"/>
  <c r="P37" i="37"/>
  <c r="Q37" i="37"/>
  <c r="R37" i="37"/>
  <c r="S37" i="37"/>
  <c r="T37" i="37"/>
  <c r="U37" i="37"/>
  <c r="V37" i="37"/>
  <c r="W37" i="37"/>
  <c r="X37" i="37"/>
  <c r="Y37" i="37"/>
  <c r="Z37" i="37"/>
  <c r="AA37" i="37"/>
  <c r="AB37" i="37"/>
  <c r="AC37" i="37"/>
  <c r="E38" i="37"/>
  <c r="F38" i="37"/>
  <c r="G38" i="37"/>
  <c r="E39" i="31" s="1"/>
  <c r="H38" i="37"/>
  <c r="I38" i="37"/>
  <c r="J38" i="37"/>
  <c r="K38" i="37"/>
  <c r="L38" i="37"/>
  <c r="M38" i="37"/>
  <c r="N38" i="37"/>
  <c r="O38" i="37"/>
  <c r="P38" i="37"/>
  <c r="Q38" i="37"/>
  <c r="R38" i="37"/>
  <c r="S38" i="37"/>
  <c r="T38" i="37"/>
  <c r="U38" i="37"/>
  <c r="V38" i="37"/>
  <c r="W38" i="37"/>
  <c r="X38" i="37"/>
  <c r="Y38" i="37"/>
  <c r="Z38" i="37"/>
  <c r="AA38" i="37"/>
  <c r="AB38" i="37"/>
  <c r="AC38" i="37"/>
  <c r="E39" i="37"/>
  <c r="F39" i="37"/>
  <c r="G39" i="37"/>
  <c r="E40" i="31" s="1"/>
  <c r="H39" i="37"/>
  <c r="I39" i="37"/>
  <c r="J39" i="37"/>
  <c r="K39" i="37"/>
  <c r="L39" i="37"/>
  <c r="M39" i="37"/>
  <c r="N39" i="37"/>
  <c r="O39" i="37"/>
  <c r="P39" i="37"/>
  <c r="Q39" i="37"/>
  <c r="R39" i="37"/>
  <c r="S39" i="37"/>
  <c r="T39" i="37"/>
  <c r="U39" i="37"/>
  <c r="V39" i="37"/>
  <c r="W39" i="37"/>
  <c r="X39" i="37"/>
  <c r="Y39" i="37"/>
  <c r="Z39" i="37"/>
  <c r="AA39" i="37"/>
  <c r="AB39" i="37"/>
  <c r="AC39" i="37"/>
  <c r="E40" i="37"/>
  <c r="F40" i="37"/>
  <c r="G40" i="37"/>
  <c r="E41" i="31" s="1"/>
  <c r="H40" i="37"/>
  <c r="I40" i="37"/>
  <c r="J40" i="37"/>
  <c r="K40" i="37"/>
  <c r="L40" i="37"/>
  <c r="M40" i="37"/>
  <c r="N40" i="37"/>
  <c r="O40" i="37"/>
  <c r="P40" i="37"/>
  <c r="Q40" i="37"/>
  <c r="R40" i="37"/>
  <c r="S40" i="37"/>
  <c r="T40" i="37"/>
  <c r="U40" i="37"/>
  <c r="V40" i="37"/>
  <c r="W40" i="37"/>
  <c r="X40" i="37"/>
  <c r="Y40" i="37"/>
  <c r="Z40" i="37"/>
  <c r="AA40" i="37"/>
  <c r="AB40" i="37"/>
  <c r="AC40" i="37"/>
  <c r="E41" i="37"/>
  <c r="F41" i="37"/>
  <c r="G41" i="37"/>
  <c r="E42" i="31" s="1"/>
  <c r="H41" i="37"/>
  <c r="I41" i="37"/>
  <c r="J41" i="37"/>
  <c r="K41" i="37"/>
  <c r="L41" i="37"/>
  <c r="M41" i="37"/>
  <c r="N41" i="37"/>
  <c r="O41" i="37"/>
  <c r="P41" i="37"/>
  <c r="Q41" i="37"/>
  <c r="R41" i="37"/>
  <c r="S41" i="37"/>
  <c r="T41" i="37"/>
  <c r="U41" i="37"/>
  <c r="V41" i="37"/>
  <c r="W41" i="37"/>
  <c r="X41" i="37"/>
  <c r="Y41" i="37"/>
  <c r="Z41" i="37"/>
  <c r="AA41" i="37"/>
  <c r="AB41" i="37"/>
  <c r="AC41" i="37"/>
  <c r="E42" i="37"/>
  <c r="F42" i="37"/>
  <c r="G42" i="37"/>
  <c r="E43" i="31" s="1"/>
  <c r="H42" i="37"/>
  <c r="I42" i="37"/>
  <c r="J42" i="37"/>
  <c r="K42" i="37"/>
  <c r="L42" i="37"/>
  <c r="M42" i="37"/>
  <c r="N42" i="37"/>
  <c r="O42" i="37"/>
  <c r="P42" i="37"/>
  <c r="Q42" i="37"/>
  <c r="R42" i="37"/>
  <c r="S42" i="37"/>
  <c r="T42" i="37"/>
  <c r="U42" i="37"/>
  <c r="V42" i="37"/>
  <c r="W42" i="37"/>
  <c r="X42" i="37"/>
  <c r="Y42" i="37"/>
  <c r="Z42" i="37"/>
  <c r="AA42" i="37"/>
  <c r="AB42" i="37"/>
  <c r="AC42" i="37"/>
  <c r="E43" i="37"/>
  <c r="F43" i="37"/>
  <c r="G43" i="37"/>
  <c r="E44" i="31" s="1"/>
  <c r="H43" i="37"/>
  <c r="I43" i="37"/>
  <c r="J43" i="37"/>
  <c r="K43" i="37"/>
  <c r="L43" i="37"/>
  <c r="M43" i="37"/>
  <c r="N43" i="37"/>
  <c r="O43" i="37"/>
  <c r="P43" i="37"/>
  <c r="Q43" i="37"/>
  <c r="R43" i="37"/>
  <c r="S43" i="37"/>
  <c r="T43" i="37"/>
  <c r="U43" i="37"/>
  <c r="V43" i="37"/>
  <c r="W43" i="37"/>
  <c r="X43" i="37"/>
  <c r="Y43" i="37"/>
  <c r="Z43" i="37"/>
  <c r="AA43" i="37"/>
  <c r="AB43" i="37"/>
  <c r="AC43" i="37"/>
  <c r="E44" i="37"/>
  <c r="F44" i="37"/>
  <c r="G44" i="37"/>
  <c r="E45" i="31" s="1"/>
  <c r="H44" i="37"/>
  <c r="I44" i="37"/>
  <c r="J44" i="37"/>
  <c r="K44" i="37"/>
  <c r="L44" i="37"/>
  <c r="M44" i="37"/>
  <c r="N44" i="37"/>
  <c r="O44" i="37"/>
  <c r="P44" i="37"/>
  <c r="Q44" i="37"/>
  <c r="R44" i="37"/>
  <c r="S44" i="37"/>
  <c r="T44" i="37"/>
  <c r="U44" i="37"/>
  <c r="V44" i="37"/>
  <c r="W44" i="37"/>
  <c r="X44" i="37"/>
  <c r="Y44" i="37"/>
  <c r="Z44" i="37"/>
  <c r="AA44" i="37"/>
  <c r="AB44" i="37"/>
  <c r="AC44" i="37"/>
  <c r="E45" i="37"/>
  <c r="F45" i="37"/>
  <c r="G45" i="37"/>
  <c r="E46" i="31" s="1"/>
  <c r="H45" i="37"/>
  <c r="I45" i="37"/>
  <c r="J45" i="37"/>
  <c r="K45" i="37"/>
  <c r="L45" i="37"/>
  <c r="M45" i="37"/>
  <c r="N45" i="37"/>
  <c r="O45" i="37"/>
  <c r="P45" i="37"/>
  <c r="Q45" i="37"/>
  <c r="R45" i="37"/>
  <c r="S45" i="37"/>
  <c r="T45" i="37"/>
  <c r="U45" i="37"/>
  <c r="V45" i="37"/>
  <c r="W45" i="37"/>
  <c r="X45" i="37"/>
  <c r="Y45" i="37"/>
  <c r="Z45" i="37"/>
  <c r="AA45" i="37"/>
  <c r="AB45" i="37"/>
  <c r="AC45" i="37"/>
  <c r="E46" i="37"/>
  <c r="F46" i="37"/>
  <c r="G46" i="37"/>
  <c r="E47" i="31" s="1"/>
  <c r="H46" i="37"/>
  <c r="I46" i="37"/>
  <c r="J46" i="37"/>
  <c r="K46" i="37"/>
  <c r="L46" i="37"/>
  <c r="M46" i="37"/>
  <c r="N46" i="37"/>
  <c r="O46" i="37"/>
  <c r="P46" i="37"/>
  <c r="Q46" i="37"/>
  <c r="R46" i="37"/>
  <c r="S46" i="37"/>
  <c r="T46" i="37"/>
  <c r="U46" i="37"/>
  <c r="V46" i="37"/>
  <c r="W46" i="37"/>
  <c r="X46" i="37"/>
  <c r="Y46" i="37"/>
  <c r="Z46" i="37"/>
  <c r="AA46" i="37"/>
  <c r="AB46" i="37"/>
  <c r="AC46" i="37"/>
  <c r="E47" i="37"/>
  <c r="F47" i="37"/>
  <c r="G47" i="37"/>
  <c r="E48" i="31" s="1"/>
  <c r="H47" i="37"/>
  <c r="I47" i="37"/>
  <c r="J47" i="37"/>
  <c r="K47" i="37"/>
  <c r="L47" i="37"/>
  <c r="M47" i="37"/>
  <c r="N47" i="37"/>
  <c r="O47" i="37"/>
  <c r="P47" i="37"/>
  <c r="Q47" i="37"/>
  <c r="R47" i="37"/>
  <c r="S47" i="37"/>
  <c r="T47" i="37"/>
  <c r="U47" i="37"/>
  <c r="V47" i="37"/>
  <c r="W47" i="37"/>
  <c r="X47" i="37"/>
  <c r="Y47" i="37"/>
  <c r="Z47" i="37"/>
  <c r="AA47" i="37"/>
  <c r="AB47" i="37"/>
  <c r="AC47" i="37"/>
  <c r="D46" i="37"/>
  <c r="D47" i="37"/>
  <c r="D6" i="37"/>
  <c r="D7" i="37"/>
  <c r="D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c r="D40" i="37"/>
  <c r="D41" i="37"/>
  <c r="D42" i="37"/>
  <c r="D43" i="37"/>
  <c r="D44" i="37"/>
  <c r="D45" i="37"/>
  <c r="G40" i="31" l="1"/>
  <c r="H40" i="31"/>
  <c r="I40" i="31"/>
  <c r="J28" i="31"/>
  <c r="G28" i="31"/>
  <c r="H28" i="31"/>
  <c r="I28" i="31"/>
  <c r="G16" i="31"/>
  <c r="H16" i="31"/>
  <c r="I16" i="31"/>
  <c r="H16" i="30" s="1"/>
  <c r="G38" i="31"/>
  <c r="F38" i="30" s="1"/>
  <c r="I38" i="31"/>
  <c r="H38" i="31"/>
  <c r="K26" i="31"/>
  <c r="G26" i="31"/>
  <c r="I26" i="31"/>
  <c r="H26" i="31"/>
  <c r="H14" i="31"/>
  <c r="I14" i="31"/>
  <c r="G14" i="31"/>
  <c r="G27" i="31"/>
  <c r="H27" i="31"/>
  <c r="G27" i="30" s="1"/>
  <c r="I27" i="31"/>
  <c r="H27" i="30" s="1"/>
  <c r="K37" i="31"/>
  <c r="H37" i="31"/>
  <c r="G37" i="31"/>
  <c r="I37" i="31"/>
  <c r="G25" i="31"/>
  <c r="H25" i="31"/>
  <c r="I25" i="31"/>
  <c r="G13" i="31"/>
  <c r="H13" i="31"/>
  <c r="I13" i="31"/>
  <c r="G48" i="31"/>
  <c r="F48" i="30" s="1"/>
  <c r="H48" i="31"/>
  <c r="G48" i="30" s="1"/>
  <c r="I48" i="31"/>
  <c r="K36" i="31"/>
  <c r="G36" i="31"/>
  <c r="H36" i="31"/>
  <c r="I36" i="31"/>
  <c r="G24" i="31"/>
  <c r="H24" i="31"/>
  <c r="I24" i="31"/>
  <c r="G12" i="31"/>
  <c r="H12" i="31"/>
  <c r="I12" i="31"/>
  <c r="H12" i="30" s="1"/>
  <c r="H39" i="31"/>
  <c r="G39" i="30" s="1"/>
  <c r="G39" i="31"/>
  <c r="I39" i="31"/>
  <c r="G47" i="31"/>
  <c r="I47" i="31"/>
  <c r="H47" i="31"/>
  <c r="K35" i="31"/>
  <c r="I35" i="31"/>
  <c r="G35" i="31"/>
  <c r="H35" i="31"/>
  <c r="G23" i="31"/>
  <c r="H23" i="31"/>
  <c r="G23" i="30" s="1"/>
  <c r="I23" i="31"/>
  <c r="H23" i="30" s="1"/>
  <c r="H11" i="31"/>
  <c r="G11" i="31"/>
  <c r="I11" i="31"/>
  <c r="G46" i="31"/>
  <c r="H46" i="31"/>
  <c r="I46" i="31"/>
  <c r="H34" i="31"/>
  <c r="G34" i="31"/>
  <c r="I34" i="31"/>
  <c r="G22" i="31"/>
  <c r="I22" i="31"/>
  <c r="H22" i="30" s="1"/>
  <c r="H22" i="31"/>
  <c r="G22" i="30" s="1"/>
  <c r="I10" i="31"/>
  <c r="G10" i="31"/>
  <c r="H10" i="31"/>
  <c r="I15" i="31"/>
  <c r="H15" i="31"/>
  <c r="G15" i="31"/>
  <c r="K45" i="31"/>
  <c r="H45" i="31"/>
  <c r="G45" i="31"/>
  <c r="I45" i="31"/>
  <c r="I33" i="31"/>
  <c r="H33" i="30" s="1"/>
  <c r="G33" i="31"/>
  <c r="F33" i="30" s="1"/>
  <c r="H33" i="31"/>
  <c r="I21" i="31"/>
  <c r="G21" i="31"/>
  <c r="H21" i="31"/>
  <c r="G9" i="31"/>
  <c r="H9" i="31"/>
  <c r="I9" i="31"/>
  <c r="J44" i="31"/>
  <c r="G44" i="31"/>
  <c r="H44" i="31"/>
  <c r="I44" i="31"/>
  <c r="H44" i="30" s="1"/>
  <c r="G32" i="31"/>
  <c r="F32" i="30" s="1"/>
  <c r="H32" i="31"/>
  <c r="I32" i="31"/>
  <c r="G20" i="31"/>
  <c r="H20" i="31"/>
  <c r="I20" i="31"/>
  <c r="G8" i="31"/>
  <c r="H8" i="31"/>
  <c r="I8" i="31"/>
  <c r="J43" i="31"/>
  <c r="H43" i="31"/>
  <c r="I43" i="31"/>
  <c r="H43" i="30" s="1"/>
  <c r="G43" i="31"/>
  <c r="F43" i="30" s="1"/>
  <c r="G31" i="31"/>
  <c r="I31" i="31"/>
  <c r="H31" i="31"/>
  <c r="G19" i="31"/>
  <c r="I19" i="31"/>
  <c r="H19" i="31"/>
  <c r="I42" i="31"/>
  <c r="G42" i="31"/>
  <c r="H42" i="31"/>
  <c r="G30" i="31"/>
  <c r="H30" i="31"/>
  <c r="G30" i="30" s="1"/>
  <c r="I30" i="31"/>
  <c r="H30" i="30" s="1"/>
  <c r="J18" i="31"/>
  <c r="I18" i="31"/>
  <c r="G18" i="31"/>
  <c r="H18" i="31"/>
  <c r="G41" i="31"/>
  <c r="H41" i="31"/>
  <c r="I41" i="31"/>
  <c r="K29" i="31"/>
  <c r="I29" i="31"/>
  <c r="G29" i="31"/>
  <c r="H29" i="31"/>
  <c r="G17" i="31"/>
  <c r="F17" i="30" s="1"/>
  <c r="H17" i="31"/>
  <c r="I17" i="31"/>
  <c r="K20" i="31"/>
  <c r="J41" i="31"/>
  <c r="K12" i="31"/>
  <c r="K13" i="31"/>
  <c r="J34" i="31"/>
  <c r="F41" i="30"/>
  <c r="J11" i="31"/>
  <c r="I11" i="30" s="1"/>
  <c r="J35" i="31"/>
  <c r="I35" i="30" s="1"/>
  <c r="F47" i="31"/>
  <c r="O47" i="33" s="1"/>
  <c r="E638" i="36" s="1"/>
  <c r="W47" i="31"/>
  <c r="X47" i="31"/>
  <c r="H47" i="30"/>
  <c r="Y47" i="31"/>
  <c r="J47" i="31"/>
  <c r="Z47" i="31"/>
  <c r="K47" i="31"/>
  <c r="J47" i="33" s="1"/>
  <c r="AA47" i="31"/>
  <c r="Z47" i="30" s="1"/>
  <c r="M47" i="31"/>
  <c r="AB47" i="31"/>
  <c r="M47" i="30"/>
  <c r="N47" i="30"/>
  <c r="AL47" i="31"/>
  <c r="O47" i="30"/>
  <c r="V47" i="31"/>
  <c r="Q47" i="30"/>
  <c r="U47" i="31"/>
  <c r="L47" i="33" s="1"/>
  <c r="E811" i="36" s="1"/>
  <c r="H811" i="36" s="1"/>
  <c r="AD47" i="31"/>
  <c r="AC47" i="30" s="1"/>
  <c r="J29" i="31"/>
  <c r="W29" i="31"/>
  <c r="V29" i="30" s="1"/>
  <c r="N29" i="30"/>
  <c r="X29" i="31"/>
  <c r="W29" i="30" s="1"/>
  <c r="AL29" i="31"/>
  <c r="O29" i="30"/>
  <c r="Y29" i="31"/>
  <c r="Z29" i="31"/>
  <c r="Y29" i="30" s="1"/>
  <c r="AD29" i="31"/>
  <c r="AC29" i="30" s="1"/>
  <c r="Q29" i="30"/>
  <c r="AA29" i="31"/>
  <c r="Z29" i="30" s="1"/>
  <c r="F29" i="31"/>
  <c r="E29" i="30" s="1"/>
  <c r="AB29" i="31"/>
  <c r="AA29" i="30" s="1"/>
  <c r="G29" i="30"/>
  <c r="H29" i="30"/>
  <c r="V29" i="31"/>
  <c r="U29" i="31"/>
  <c r="L29" i="33" s="1"/>
  <c r="E820" i="36" s="1"/>
  <c r="G820" i="36" s="1"/>
  <c r="M29" i="31"/>
  <c r="P29" i="33" s="1"/>
  <c r="E700" i="36" s="1"/>
  <c r="G700" i="36" s="1"/>
  <c r="AA48" i="31"/>
  <c r="Z48" i="30" s="1"/>
  <c r="M48" i="30"/>
  <c r="AB48" i="31"/>
  <c r="N48" i="30"/>
  <c r="O48" i="30"/>
  <c r="R48" i="30"/>
  <c r="U48" i="31"/>
  <c r="V48" i="31"/>
  <c r="W48" i="31"/>
  <c r="V48" i="30" s="1"/>
  <c r="AL48" i="31"/>
  <c r="AK48" i="30" s="1"/>
  <c r="Z48" i="31"/>
  <c r="Y48" i="30" s="1"/>
  <c r="M48" i="31"/>
  <c r="K48" i="31"/>
  <c r="F48" i="31"/>
  <c r="J48" i="31"/>
  <c r="I48" i="30" s="1"/>
  <c r="AD48" i="31"/>
  <c r="AC48" i="30" s="1"/>
  <c r="X48" i="31"/>
  <c r="Y48" i="31"/>
  <c r="X48" i="30" s="1"/>
  <c r="F42" i="30"/>
  <c r="AA42" i="31"/>
  <c r="Z42" i="30" s="1"/>
  <c r="AB42" i="31"/>
  <c r="AA42" i="30" s="1"/>
  <c r="AL42" i="31"/>
  <c r="F42" i="31"/>
  <c r="AD42" i="31"/>
  <c r="M42" i="31"/>
  <c r="U42" i="31"/>
  <c r="M42" i="30"/>
  <c r="V42" i="31"/>
  <c r="U42" i="30" s="1"/>
  <c r="W42" i="31"/>
  <c r="V42" i="30" s="1"/>
  <c r="O42" i="30"/>
  <c r="Z42" i="31"/>
  <c r="Y42" i="30" s="1"/>
  <c r="R42" i="30"/>
  <c r="Y42" i="31"/>
  <c r="X42" i="30" s="1"/>
  <c r="P42" i="30"/>
  <c r="X42" i="31"/>
  <c r="AA36" i="31"/>
  <c r="M36" i="30"/>
  <c r="AB36" i="31"/>
  <c r="AA36" i="30" s="1"/>
  <c r="N36" i="30"/>
  <c r="O36" i="30"/>
  <c r="P36" i="30"/>
  <c r="R36" i="30"/>
  <c r="U36" i="31"/>
  <c r="V36" i="31"/>
  <c r="W36" i="31"/>
  <c r="AL36" i="31"/>
  <c r="Z36" i="31"/>
  <c r="M36" i="31"/>
  <c r="L36" i="30" s="1"/>
  <c r="X36" i="31"/>
  <c r="AD36" i="31"/>
  <c r="AC36" i="30" s="1"/>
  <c r="Y36" i="31"/>
  <c r="X36" i="30" s="1"/>
  <c r="F36" i="31"/>
  <c r="K30" i="31"/>
  <c r="AA30" i="31"/>
  <c r="AB30" i="31"/>
  <c r="J30" i="31"/>
  <c r="AL30" i="31"/>
  <c r="AD30" i="31"/>
  <c r="M30" i="31"/>
  <c r="P30" i="33" s="1"/>
  <c r="E701" i="36" s="1"/>
  <c r="G701" i="36" s="1"/>
  <c r="U30" i="31"/>
  <c r="M30" i="30"/>
  <c r="V30" i="31"/>
  <c r="W30" i="31"/>
  <c r="V30" i="30" s="1"/>
  <c r="Z30" i="31"/>
  <c r="F30" i="31"/>
  <c r="Y30" i="31"/>
  <c r="X30" i="30" s="1"/>
  <c r="X30" i="31"/>
  <c r="N30" i="33" s="1"/>
  <c r="E923" i="36" s="1"/>
  <c r="F30" i="30"/>
  <c r="Q30" i="30"/>
  <c r="AA24" i="31"/>
  <c r="Z24" i="30" s="1"/>
  <c r="F24" i="31"/>
  <c r="AB24" i="31"/>
  <c r="N24" i="30"/>
  <c r="G24" i="30"/>
  <c r="H24" i="30"/>
  <c r="P24" i="30"/>
  <c r="J24" i="31"/>
  <c r="I24" i="30" s="1"/>
  <c r="Q24" i="30"/>
  <c r="K24" i="31"/>
  <c r="R24" i="30"/>
  <c r="U24" i="31"/>
  <c r="V24" i="31"/>
  <c r="W24" i="31"/>
  <c r="AL24" i="31"/>
  <c r="Z24" i="31"/>
  <c r="M24" i="31"/>
  <c r="AD24" i="31"/>
  <c r="AC24" i="30" s="1"/>
  <c r="X24" i="31"/>
  <c r="W24" i="30" s="1"/>
  <c r="Y24" i="31"/>
  <c r="X24" i="30" s="1"/>
  <c r="F18" i="30"/>
  <c r="Y18" i="31"/>
  <c r="Z18" i="31"/>
  <c r="Y18" i="30" s="1"/>
  <c r="AA18" i="31"/>
  <c r="AL18" i="31"/>
  <c r="AB18" i="31"/>
  <c r="AD18" i="31"/>
  <c r="M18" i="31"/>
  <c r="M18" i="30"/>
  <c r="N18" i="30"/>
  <c r="U18" i="31"/>
  <c r="L18" i="33" s="1"/>
  <c r="E795" i="36" s="1"/>
  <c r="H795" i="36" s="1"/>
  <c r="O18" i="30"/>
  <c r="X18" i="31"/>
  <c r="V18" i="31"/>
  <c r="U18" i="30" s="1"/>
  <c r="W18" i="31"/>
  <c r="F18" i="31"/>
  <c r="Y12" i="31"/>
  <c r="M12" i="30"/>
  <c r="Z12" i="31"/>
  <c r="Y12" i="30" s="1"/>
  <c r="N12" i="30"/>
  <c r="AA12" i="31"/>
  <c r="Z12" i="30" s="1"/>
  <c r="AB12" i="31"/>
  <c r="AA12" i="30" s="1"/>
  <c r="P12" i="30"/>
  <c r="Q12" i="30"/>
  <c r="F12" i="31"/>
  <c r="F12" i="30"/>
  <c r="U12" i="31"/>
  <c r="AL12" i="31"/>
  <c r="AK12" i="30" s="1"/>
  <c r="G12" i="30"/>
  <c r="X12" i="31"/>
  <c r="M12" i="31"/>
  <c r="L12" i="30" s="1"/>
  <c r="W12" i="31"/>
  <c r="AD12" i="31"/>
  <c r="AC12" i="30" s="1"/>
  <c r="V12" i="31"/>
  <c r="K25" i="31"/>
  <c r="K11" i="31"/>
  <c r="K19" i="31"/>
  <c r="J54" i="33"/>
  <c r="G11" i="30"/>
  <c r="U11" i="31"/>
  <c r="T11" i="30" s="1"/>
  <c r="V11" i="31"/>
  <c r="W11" i="31"/>
  <c r="V11" i="30" s="1"/>
  <c r="X11" i="31"/>
  <c r="F11" i="31"/>
  <c r="E11" i="30" s="1"/>
  <c r="Y11" i="31"/>
  <c r="M11" i="31"/>
  <c r="F11" i="30"/>
  <c r="Z11" i="31"/>
  <c r="AA11" i="31"/>
  <c r="N11" i="30"/>
  <c r="AB11" i="31"/>
  <c r="AA11" i="30" s="1"/>
  <c r="AL11" i="31"/>
  <c r="AK11" i="30" s="1"/>
  <c r="O11" i="30"/>
  <c r="P11" i="30"/>
  <c r="AD11" i="31"/>
  <c r="AC11" i="30" s="1"/>
  <c r="Q11" i="30"/>
  <c r="K46" i="31"/>
  <c r="O46" i="30"/>
  <c r="P46" i="30"/>
  <c r="U46" i="31"/>
  <c r="V46" i="31"/>
  <c r="R46" i="30"/>
  <c r="W46" i="31"/>
  <c r="V46" i="30" s="1"/>
  <c r="X46" i="31"/>
  <c r="W46" i="30" s="1"/>
  <c r="F46" i="31"/>
  <c r="E46" i="30" s="1"/>
  <c r="Y46" i="31"/>
  <c r="AL46" i="31"/>
  <c r="F46" i="30"/>
  <c r="Z46" i="31"/>
  <c r="AA46" i="31"/>
  <c r="AD46" i="31"/>
  <c r="AC46" i="30" s="1"/>
  <c r="H46" i="30"/>
  <c r="N46" i="30"/>
  <c r="M46" i="31"/>
  <c r="M46" i="30"/>
  <c r="AB46" i="31"/>
  <c r="AA46" i="30" s="1"/>
  <c r="J46" i="31"/>
  <c r="AL40" i="31"/>
  <c r="K40" i="31"/>
  <c r="U40" i="31"/>
  <c r="AD40" i="31"/>
  <c r="V40" i="31"/>
  <c r="M40" i="31"/>
  <c r="W40" i="31"/>
  <c r="V40" i="30" s="1"/>
  <c r="M40" i="30"/>
  <c r="X40" i="31"/>
  <c r="W40" i="30" s="1"/>
  <c r="N40" i="30"/>
  <c r="Y40" i="31"/>
  <c r="X40" i="30" s="1"/>
  <c r="Z40" i="31"/>
  <c r="P40" i="30"/>
  <c r="F40" i="31"/>
  <c r="AA40" i="31"/>
  <c r="F40" i="30"/>
  <c r="H40" i="30"/>
  <c r="J40" i="31"/>
  <c r="I40" i="30" s="1"/>
  <c r="G40" i="30"/>
  <c r="R40" i="30"/>
  <c r="AB40" i="31"/>
  <c r="AA40" i="30" s="1"/>
  <c r="K22" i="31"/>
  <c r="F22" i="31"/>
  <c r="U22" i="31"/>
  <c r="Q22" i="30"/>
  <c r="V22" i="31"/>
  <c r="M22" i="33" s="1"/>
  <c r="E849" i="36" s="1"/>
  <c r="R22" i="30"/>
  <c r="W22" i="31"/>
  <c r="V22" i="30" s="1"/>
  <c r="J22" i="31"/>
  <c r="I22" i="30" s="1"/>
  <c r="X22" i="31"/>
  <c r="W22" i="30" s="1"/>
  <c r="Y22" i="31"/>
  <c r="AL22" i="31"/>
  <c r="AK22" i="30" s="1"/>
  <c r="Z22" i="31"/>
  <c r="AA22" i="31"/>
  <c r="AD22" i="31"/>
  <c r="AC22" i="30" s="1"/>
  <c r="N22" i="30"/>
  <c r="AB22" i="31"/>
  <c r="AA22" i="30" s="1"/>
  <c r="M22" i="30"/>
  <c r="M22" i="31"/>
  <c r="F16" i="30"/>
  <c r="AL16" i="31"/>
  <c r="AD16" i="31"/>
  <c r="AC16" i="30" s="1"/>
  <c r="M16" i="31"/>
  <c r="F16" i="31"/>
  <c r="E16" i="30" s="1"/>
  <c r="U16" i="31"/>
  <c r="M16" i="30"/>
  <c r="V16" i="31"/>
  <c r="U16" i="30" s="1"/>
  <c r="N16" i="30"/>
  <c r="W16" i="31"/>
  <c r="O16" i="30"/>
  <c r="J16" i="31"/>
  <c r="X16" i="31"/>
  <c r="P16" i="30"/>
  <c r="K16" i="31"/>
  <c r="Y16" i="31"/>
  <c r="AB16" i="31"/>
  <c r="R16" i="30"/>
  <c r="AA16" i="31"/>
  <c r="Z16" i="30" s="1"/>
  <c r="Z16" i="31"/>
  <c r="Y16" i="30" s="1"/>
  <c r="F10" i="30"/>
  <c r="O10" i="30"/>
  <c r="P10" i="30"/>
  <c r="F10" i="31"/>
  <c r="Q10" i="30"/>
  <c r="U10" i="31"/>
  <c r="V10" i="31"/>
  <c r="W10" i="31"/>
  <c r="V10" i="30" s="1"/>
  <c r="AL10" i="31"/>
  <c r="AK10" i="30" s="1"/>
  <c r="X10" i="31"/>
  <c r="Y10" i="31"/>
  <c r="X10" i="30" s="1"/>
  <c r="AD10" i="31"/>
  <c r="AB10" i="31"/>
  <c r="AA10" i="30" s="1"/>
  <c r="N10" i="30"/>
  <c r="M10" i="30"/>
  <c r="Z10" i="31"/>
  <c r="AA10" i="31"/>
  <c r="M10" i="31"/>
  <c r="J42" i="31"/>
  <c r="I42" i="30" s="1"/>
  <c r="J12" i="31"/>
  <c r="I12" i="30" s="1"/>
  <c r="H18" i="30"/>
  <c r="H25" i="30"/>
  <c r="F17" i="31"/>
  <c r="U17" i="31"/>
  <c r="N17" i="30"/>
  <c r="V17" i="31"/>
  <c r="U17" i="30" s="1"/>
  <c r="AL17" i="31"/>
  <c r="AK17" i="30" s="1"/>
  <c r="O17" i="30"/>
  <c r="W17" i="31"/>
  <c r="V17" i="30" s="1"/>
  <c r="P17" i="30"/>
  <c r="X17" i="31"/>
  <c r="W17" i="30" s="1"/>
  <c r="AD17" i="31"/>
  <c r="AC17" i="30" s="1"/>
  <c r="Y17" i="31"/>
  <c r="X17" i="30" s="1"/>
  <c r="R17" i="30"/>
  <c r="Z17" i="31"/>
  <c r="AA17" i="31"/>
  <c r="AB17" i="31"/>
  <c r="M17" i="30"/>
  <c r="M17" i="31"/>
  <c r="L17" i="30" s="1"/>
  <c r="F34" i="30"/>
  <c r="O34" i="30"/>
  <c r="P34" i="30"/>
  <c r="U34" i="31"/>
  <c r="Q34" i="30"/>
  <c r="V34" i="31"/>
  <c r="U34" i="30" s="1"/>
  <c r="W34" i="31"/>
  <c r="X34" i="31"/>
  <c r="F34" i="31"/>
  <c r="Y34" i="31"/>
  <c r="X34" i="30" s="1"/>
  <c r="AL34" i="31"/>
  <c r="AK34" i="30" s="1"/>
  <c r="Z34" i="31"/>
  <c r="AA34" i="31"/>
  <c r="Z34" i="30" s="1"/>
  <c r="AD34" i="31"/>
  <c r="AC34" i="30" s="1"/>
  <c r="N34" i="30"/>
  <c r="AB34" i="31"/>
  <c r="M34" i="30"/>
  <c r="M34" i="31"/>
  <c r="H28" i="30"/>
  <c r="AL28" i="31"/>
  <c r="F28" i="31"/>
  <c r="F28" i="30"/>
  <c r="U28" i="31"/>
  <c r="T28" i="30" s="1"/>
  <c r="AD28" i="31"/>
  <c r="AC28" i="30" s="1"/>
  <c r="G28" i="30"/>
  <c r="V28" i="31"/>
  <c r="M28" i="33" s="1"/>
  <c r="E870" i="36" s="1"/>
  <c r="M28" i="31"/>
  <c r="P28" i="33" s="1"/>
  <c r="E699" i="36" s="1"/>
  <c r="G699" i="36" s="1"/>
  <c r="W28" i="31"/>
  <c r="M28" i="30"/>
  <c r="X28" i="31"/>
  <c r="Y28" i="31"/>
  <c r="Z28" i="31"/>
  <c r="Y28" i="30" s="1"/>
  <c r="P28" i="30"/>
  <c r="AA28" i="31"/>
  <c r="Z28" i="30" s="1"/>
  <c r="Q28" i="30"/>
  <c r="AB28" i="31"/>
  <c r="AA28" i="30" s="1"/>
  <c r="R28" i="30"/>
  <c r="U21" i="31"/>
  <c r="J36" i="31"/>
  <c r="I36" i="30" s="1"/>
  <c r="K43" i="31"/>
  <c r="K10" i="31"/>
  <c r="J19" i="31"/>
  <c r="J26" i="31"/>
  <c r="M53" i="33"/>
  <c r="O53" i="33"/>
  <c r="F33" i="31"/>
  <c r="AA33" i="31"/>
  <c r="AB33" i="31"/>
  <c r="M33" i="31"/>
  <c r="M33" i="30"/>
  <c r="N33" i="30"/>
  <c r="AL33" i="31"/>
  <c r="AK33" i="30" s="1"/>
  <c r="O33" i="30"/>
  <c r="U33" i="31"/>
  <c r="P33" i="30"/>
  <c r="V33" i="31"/>
  <c r="U33" i="30" s="1"/>
  <c r="AD33" i="31"/>
  <c r="AC33" i="30" s="1"/>
  <c r="W33" i="31"/>
  <c r="R33" i="30"/>
  <c r="Z33" i="31"/>
  <c r="X33" i="31"/>
  <c r="N33" i="33" s="1"/>
  <c r="E926" i="36" s="1"/>
  <c r="Y33" i="31"/>
  <c r="X33" i="30" s="1"/>
  <c r="AA27" i="31"/>
  <c r="Z27" i="30" s="1"/>
  <c r="AB27" i="31"/>
  <c r="AA27" i="30" s="1"/>
  <c r="AD27" i="31"/>
  <c r="AC27" i="30" s="1"/>
  <c r="Q27" i="30"/>
  <c r="R27" i="30"/>
  <c r="U27" i="31"/>
  <c r="V27" i="31"/>
  <c r="W27" i="31"/>
  <c r="M27" i="31"/>
  <c r="P27" i="33" s="1"/>
  <c r="E698" i="36" s="1"/>
  <c r="H698" i="36" s="1"/>
  <c r="Z27" i="31"/>
  <c r="Y27" i="30" s="1"/>
  <c r="AL27" i="31"/>
  <c r="AK27" i="30" s="1"/>
  <c r="O27" i="30"/>
  <c r="X27" i="31"/>
  <c r="F27" i="31"/>
  <c r="Y27" i="31"/>
  <c r="X27" i="30" s="1"/>
  <c r="M27" i="30"/>
  <c r="N27" i="30"/>
  <c r="F15" i="31"/>
  <c r="O15" i="33" s="1"/>
  <c r="E618" i="36" s="1"/>
  <c r="Y15" i="31"/>
  <c r="P15" i="30"/>
  <c r="J15" i="31"/>
  <c r="I15" i="30" s="1"/>
  <c r="Z15" i="31"/>
  <c r="Y15" i="30" s="1"/>
  <c r="AD15" i="31"/>
  <c r="AC15" i="30" s="1"/>
  <c r="K15" i="31"/>
  <c r="J15" i="33" s="1"/>
  <c r="AA15" i="31"/>
  <c r="R15" i="30"/>
  <c r="AB15" i="31"/>
  <c r="AA15" i="30" s="1"/>
  <c r="U15" i="31"/>
  <c r="M15" i="31"/>
  <c r="L15" i="30" s="1"/>
  <c r="X15" i="31"/>
  <c r="AL15" i="31"/>
  <c r="AK15" i="30" s="1"/>
  <c r="O15" i="30"/>
  <c r="H15" i="30"/>
  <c r="M15" i="30"/>
  <c r="N15" i="30"/>
  <c r="G15" i="30"/>
  <c r="F15" i="30"/>
  <c r="V15" i="31"/>
  <c r="W15" i="31"/>
  <c r="V15" i="30" s="1"/>
  <c r="F9" i="31"/>
  <c r="Y9" i="31"/>
  <c r="X9" i="30" s="1"/>
  <c r="Z9" i="31"/>
  <c r="AA9" i="31"/>
  <c r="Z9" i="30" s="1"/>
  <c r="M9" i="31"/>
  <c r="L9" i="30" s="1"/>
  <c r="AB9" i="31"/>
  <c r="AA9" i="30" s="1"/>
  <c r="M9" i="30"/>
  <c r="N9" i="30"/>
  <c r="AL9" i="31"/>
  <c r="AK9" i="30" s="1"/>
  <c r="O9" i="30"/>
  <c r="P9" i="30"/>
  <c r="AD9" i="31"/>
  <c r="AC9" i="30" s="1"/>
  <c r="U9" i="31"/>
  <c r="T9" i="30" s="1"/>
  <c r="R9" i="30"/>
  <c r="X9" i="31"/>
  <c r="N9" i="33" s="1"/>
  <c r="E887" i="36" s="1"/>
  <c r="G887" i="36" s="1"/>
  <c r="V9" i="31"/>
  <c r="U9" i="30" s="1"/>
  <c r="W9" i="31"/>
  <c r="V9" i="30" s="1"/>
  <c r="J25" i="31"/>
  <c r="I25" i="30" s="1"/>
  <c r="K44" i="31"/>
  <c r="K27" i="31"/>
  <c r="L52" i="33"/>
  <c r="M52" i="33"/>
  <c r="N52" i="33"/>
  <c r="O52" i="33"/>
  <c r="J45" i="31"/>
  <c r="I45" i="30" s="1"/>
  <c r="AA45" i="31"/>
  <c r="F45" i="31"/>
  <c r="E45" i="30" s="1"/>
  <c r="AB45" i="31"/>
  <c r="M45" i="31"/>
  <c r="M45" i="30"/>
  <c r="H45" i="30"/>
  <c r="N45" i="30"/>
  <c r="AL45" i="31"/>
  <c r="AK45" i="30" s="1"/>
  <c r="O45" i="30"/>
  <c r="U45" i="31"/>
  <c r="T45" i="30" s="1"/>
  <c r="P45" i="30"/>
  <c r="V45" i="31"/>
  <c r="AD45" i="31"/>
  <c r="Q45" i="30"/>
  <c r="W45" i="31"/>
  <c r="Z45" i="31"/>
  <c r="Y45" i="30" s="1"/>
  <c r="X45" i="31"/>
  <c r="N45" i="33" s="1"/>
  <c r="E911" i="36" s="1"/>
  <c r="Y45" i="31"/>
  <c r="X45" i="30" s="1"/>
  <c r="F39" i="31"/>
  <c r="E39" i="30" s="1"/>
  <c r="AA39" i="31"/>
  <c r="Z39" i="30" s="1"/>
  <c r="P39" i="30"/>
  <c r="AB39" i="31"/>
  <c r="AD39" i="31"/>
  <c r="Q39" i="30"/>
  <c r="H39" i="30"/>
  <c r="J39" i="31"/>
  <c r="I39" i="30" s="1"/>
  <c r="K39" i="31"/>
  <c r="J39" i="30" s="1"/>
  <c r="U39" i="31"/>
  <c r="V39" i="31"/>
  <c r="W39" i="31"/>
  <c r="V39" i="30" s="1"/>
  <c r="M39" i="31"/>
  <c r="Z39" i="31"/>
  <c r="AL39" i="31"/>
  <c r="AK39" i="30" s="1"/>
  <c r="O39" i="30"/>
  <c r="N39" i="30"/>
  <c r="X39" i="31"/>
  <c r="M39" i="30"/>
  <c r="Y39" i="31"/>
  <c r="X39" i="30" s="1"/>
  <c r="J21" i="31"/>
  <c r="I21" i="30" s="1"/>
  <c r="AA21" i="31"/>
  <c r="Z21" i="30" s="1"/>
  <c r="AB21" i="31"/>
  <c r="M21" i="31"/>
  <c r="M21" i="30"/>
  <c r="N21" i="30"/>
  <c r="AL21" i="31"/>
  <c r="AK21" i="30" s="1"/>
  <c r="O21" i="30"/>
  <c r="P21" i="30"/>
  <c r="V21" i="31"/>
  <c r="AD21" i="31"/>
  <c r="AC21" i="30" s="1"/>
  <c r="Q21" i="30"/>
  <c r="F21" i="31"/>
  <c r="E21" i="30" s="1"/>
  <c r="W21" i="31"/>
  <c r="V21" i="30" s="1"/>
  <c r="R21" i="30"/>
  <c r="F21" i="30"/>
  <c r="Z21" i="31"/>
  <c r="Y21" i="30" s="1"/>
  <c r="G21" i="30"/>
  <c r="H21" i="30"/>
  <c r="X21" i="31"/>
  <c r="Y21" i="31"/>
  <c r="U20" i="31"/>
  <c r="G42" i="30"/>
  <c r="K18" i="31"/>
  <c r="G18" i="30"/>
  <c r="K38" i="31"/>
  <c r="J38" i="33" s="1"/>
  <c r="W38" i="31"/>
  <c r="AD38" i="31"/>
  <c r="AC38" i="30" s="1"/>
  <c r="X38" i="31"/>
  <c r="M38" i="31"/>
  <c r="Y38" i="31"/>
  <c r="Z38" i="31"/>
  <c r="Y38" i="30" s="1"/>
  <c r="N38" i="30"/>
  <c r="AA38" i="31"/>
  <c r="Z38" i="30" s="1"/>
  <c r="O38" i="30"/>
  <c r="AB38" i="31"/>
  <c r="P38" i="30"/>
  <c r="Q38" i="30"/>
  <c r="R38" i="30"/>
  <c r="F38" i="31"/>
  <c r="E38" i="30" s="1"/>
  <c r="V38" i="31"/>
  <c r="G38" i="30"/>
  <c r="AL38" i="31"/>
  <c r="AK38" i="30" s="1"/>
  <c r="H38" i="30"/>
  <c r="J38" i="31"/>
  <c r="I38" i="30" s="1"/>
  <c r="U38" i="31"/>
  <c r="T38" i="30" s="1"/>
  <c r="W32" i="31"/>
  <c r="Q32" i="30"/>
  <c r="H32" i="30"/>
  <c r="X32" i="31"/>
  <c r="R32" i="30"/>
  <c r="J32" i="31"/>
  <c r="Y32" i="31"/>
  <c r="K32" i="31"/>
  <c r="Z32" i="31"/>
  <c r="Y32" i="30" s="1"/>
  <c r="AA32" i="31"/>
  <c r="Z32" i="30" s="1"/>
  <c r="AL32" i="31"/>
  <c r="AK32" i="30" s="1"/>
  <c r="AB32" i="31"/>
  <c r="AA32" i="30" s="1"/>
  <c r="AD32" i="31"/>
  <c r="M32" i="31"/>
  <c r="M32" i="30"/>
  <c r="V32" i="31"/>
  <c r="M32" i="33" s="1"/>
  <c r="E874" i="36" s="1"/>
  <c r="F874" i="36" s="1"/>
  <c r="P32" i="30"/>
  <c r="O32" i="30"/>
  <c r="F32" i="31"/>
  <c r="E32" i="30" s="1"/>
  <c r="U32" i="31"/>
  <c r="N32" i="30"/>
  <c r="F26" i="30"/>
  <c r="W26" i="31"/>
  <c r="AD26" i="31"/>
  <c r="AC26" i="30" s="1"/>
  <c r="X26" i="31"/>
  <c r="M26" i="31"/>
  <c r="Y26" i="31"/>
  <c r="X26" i="30" s="1"/>
  <c r="M26" i="30"/>
  <c r="Z26" i="31"/>
  <c r="N26" i="30"/>
  <c r="AA26" i="31"/>
  <c r="Z26" i="30" s="1"/>
  <c r="O26" i="30"/>
  <c r="AB26" i="31"/>
  <c r="AA26" i="30" s="1"/>
  <c r="P26" i="30"/>
  <c r="Q26" i="30"/>
  <c r="R26" i="30"/>
  <c r="F26" i="31"/>
  <c r="V26" i="31"/>
  <c r="U26" i="31"/>
  <c r="AL26" i="31"/>
  <c r="AK26" i="30" s="1"/>
  <c r="H20" i="30"/>
  <c r="V20" i="31"/>
  <c r="Q20" i="30"/>
  <c r="W20" i="31"/>
  <c r="V20" i="30" s="1"/>
  <c r="R20" i="30"/>
  <c r="X20" i="31"/>
  <c r="W20" i="30" s="1"/>
  <c r="Y20" i="31"/>
  <c r="F20" i="31"/>
  <c r="O20" i="33" s="1"/>
  <c r="E623" i="36" s="1"/>
  <c r="Z20" i="31"/>
  <c r="AL20" i="31"/>
  <c r="AK20" i="30" s="1"/>
  <c r="F20" i="30"/>
  <c r="AA20" i="31"/>
  <c r="Z20" i="30" s="1"/>
  <c r="AB20" i="31"/>
  <c r="AD20" i="31"/>
  <c r="AC20" i="30" s="1"/>
  <c r="M20" i="31"/>
  <c r="M20" i="30"/>
  <c r="P20" i="30"/>
  <c r="N20" i="30"/>
  <c r="O20" i="30"/>
  <c r="K14" i="31"/>
  <c r="J14" i="30" s="1"/>
  <c r="U14" i="31"/>
  <c r="T14" i="30" s="1"/>
  <c r="AD14" i="31"/>
  <c r="AC14" i="30" s="1"/>
  <c r="V14" i="31"/>
  <c r="M14" i="31"/>
  <c r="L14" i="30" s="1"/>
  <c r="W14" i="31"/>
  <c r="M14" i="30"/>
  <c r="X14" i="31"/>
  <c r="N14" i="33" s="1"/>
  <c r="E892" i="36" s="1"/>
  <c r="G892" i="36" s="1"/>
  <c r="N14" i="30"/>
  <c r="F14" i="31"/>
  <c r="E14" i="30" s="1"/>
  <c r="Y14" i="31"/>
  <c r="O14" i="30"/>
  <c r="Z14" i="31"/>
  <c r="Y14" i="30" s="1"/>
  <c r="P14" i="30"/>
  <c r="G14" i="30"/>
  <c r="AA14" i="31"/>
  <c r="Z14" i="30" s="1"/>
  <c r="Q14" i="30"/>
  <c r="H14" i="30"/>
  <c r="AB14" i="31"/>
  <c r="AA14" i="30" s="1"/>
  <c r="R14" i="30"/>
  <c r="J14" i="31"/>
  <c r="I14" i="30" s="1"/>
  <c r="AL14" i="31"/>
  <c r="F8" i="30"/>
  <c r="U8" i="31"/>
  <c r="Q8" i="30"/>
  <c r="V8" i="31"/>
  <c r="U8" i="30" s="1"/>
  <c r="R8" i="30"/>
  <c r="W8" i="31"/>
  <c r="V8" i="30" s="1"/>
  <c r="X8" i="31"/>
  <c r="W8" i="30" s="1"/>
  <c r="Y8" i="31"/>
  <c r="X8" i="30" s="1"/>
  <c r="AL8" i="31"/>
  <c r="AK8" i="30" s="1"/>
  <c r="Z8" i="31"/>
  <c r="Y8" i="30" s="1"/>
  <c r="AA8" i="31"/>
  <c r="Z8" i="30" s="1"/>
  <c r="AD8" i="31"/>
  <c r="F8" i="31"/>
  <c r="E8" i="30" s="1"/>
  <c r="AB8" i="31"/>
  <c r="M8" i="31"/>
  <c r="G8" i="30"/>
  <c r="M8" i="30"/>
  <c r="H8" i="30"/>
  <c r="P8" i="30"/>
  <c r="O8" i="30"/>
  <c r="K8" i="31"/>
  <c r="N8" i="30"/>
  <c r="J8" i="31"/>
  <c r="I8" i="30" s="1"/>
  <c r="J33" i="31"/>
  <c r="K42" i="31"/>
  <c r="J42" i="30" s="1"/>
  <c r="H26" i="30"/>
  <c r="J9" i="31"/>
  <c r="P51" i="33"/>
  <c r="M51" i="33"/>
  <c r="L51" i="33"/>
  <c r="J20" i="31"/>
  <c r="I20" i="30" s="1"/>
  <c r="J27" i="31"/>
  <c r="J52" i="33"/>
  <c r="J17" i="31"/>
  <c r="I17" i="30" s="1"/>
  <c r="F41" i="31"/>
  <c r="E41" i="30" s="1"/>
  <c r="W41" i="31"/>
  <c r="N41" i="30"/>
  <c r="X41" i="31"/>
  <c r="AL41" i="31"/>
  <c r="AK41" i="30" s="1"/>
  <c r="O41" i="30"/>
  <c r="Y41" i="31"/>
  <c r="X41" i="30" s="1"/>
  <c r="P41" i="30"/>
  <c r="Z41" i="31"/>
  <c r="Y41" i="30" s="1"/>
  <c r="AD41" i="31"/>
  <c r="Q41" i="30"/>
  <c r="AA41" i="31"/>
  <c r="R41" i="30"/>
  <c r="AB41" i="31"/>
  <c r="V41" i="31"/>
  <c r="M41" i="30"/>
  <c r="U41" i="31"/>
  <c r="T41" i="30" s="1"/>
  <c r="M41" i="31"/>
  <c r="P41" i="33" s="1"/>
  <c r="E679" i="36" s="1"/>
  <c r="F679" i="36" s="1"/>
  <c r="O50" i="33"/>
  <c r="M50" i="33"/>
  <c r="J37" i="31"/>
  <c r="I37" i="30" s="1"/>
  <c r="R37" i="30"/>
  <c r="U37" i="31"/>
  <c r="L37" i="33" s="1"/>
  <c r="E805" i="36" s="1"/>
  <c r="F37" i="31"/>
  <c r="O37" i="33" s="1"/>
  <c r="E632" i="36" s="1"/>
  <c r="H632" i="36" s="1"/>
  <c r="V37" i="31"/>
  <c r="F37" i="30"/>
  <c r="W37" i="31"/>
  <c r="G37" i="30"/>
  <c r="X37" i="31"/>
  <c r="H37" i="30"/>
  <c r="Y37" i="31"/>
  <c r="M37" i="31"/>
  <c r="L37" i="30" s="1"/>
  <c r="Z37" i="31"/>
  <c r="Y37" i="30" s="1"/>
  <c r="M37" i="30"/>
  <c r="AA37" i="31"/>
  <c r="Z37" i="30" s="1"/>
  <c r="N37" i="30"/>
  <c r="AD37" i="31"/>
  <c r="AC37" i="30" s="1"/>
  <c r="Q37" i="30"/>
  <c r="AL37" i="31"/>
  <c r="AK37" i="30" s="1"/>
  <c r="O37" i="30"/>
  <c r="AB37" i="31"/>
  <c r="AA37" i="30" s="1"/>
  <c r="P37" i="30"/>
  <c r="G19" i="30"/>
  <c r="M19" i="31"/>
  <c r="L19" i="30" s="1"/>
  <c r="F19" i="31"/>
  <c r="E19" i="30" s="1"/>
  <c r="F19" i="30"/>
  <c r="N19" i="30"/>
  <c r="AL19" i="31"/>
  <c r="AK19" i="30" s="1"/>
  <c r="O19" i="30"/>
  <c r="U19" i="31"/>
  <c r="P19" i="30"/>
  <c r="V19" i="31"/>
  <c r="AD19" i="31"/>
  <c r="AC19" i="30" s="1"/>
  <c r="Q19" i="30"/>
  <c r="W19" i="31"/>
  <c r="V19" i="30" s="1"/>
  <c r="R19" i="30"/>
  <c r="X19" i="31"/>
  <c r="W19" i="30" s="1"/>
  <c r="Y19" i="31"/>
  <c r="X19" i="30" s="1"/>
  <c r="AB19" i="31"/>
  <c r="AA19" i="30" s="1"/>
  <c r="Z19" i="31"/>
  <c r="Y19" i="30" s="1"/>
  <c r="AA19" i="31"/>
  <c r="Z19" i="30" s="1"/>
  <c r="J13" i="31"/>
  <c r="R13" i="30"/>
  <c r="G13" i="30"/>
  <c r="H13" i="30"/>
  <c r="U13" i="31"/>
  <c r="V13" i="31"/>
  <c r="W13" i="31"/>
  <c r="V13" i="30" s="1"/>
  <c r="M13" i="31"/>
  <c r="X13" i="31"/>
  <c r="W13" i="30" s="1"/>
  <c r="M13" i="30"/>
  <c r="Y13" i="31"/>
  <c r="X13" i="30" s="1"/>
  <c r="N13" i="30"/>
  <c r="AB13" i="31"/>
  <c r="AD13" i="31"/>
  <c r="AC13" i="30" s="1"/>
  <c r="Q13" i="30"/>
  <c r="F13" i="30"/>
  <c r="AA13" i="31"/>
  <c r="Z13" i="30" s="1"/>
  <c r="F13" i="31"/>
  <c r="E13" i="30" s="1"/>
  <c r="P13" i="30"/>
  <c r="Z13" i="31"/>
  <c r="Y13" i="30" s="1"/>
  <c r="AL13" i="31"/>
  <c r="AK13" i="30" s="1"/>
  <c r="O13" i="30"/>
  <c r="K9" i="31"/>
  <c r="J9" i="30" s="1"/>
  <c r="K21" i="31"/>
  <c r="J21" i="30" s="1"/>
  <c r="K41" i="31"/>
  <c r="K28" i="31"/>
  <c r="H9" i="30"/>
  <c r="K34" i="31"/>
  <c r="J34" i="30" s="1"/>
  <c r="G35" i="30"/>
  <c r="W35" i="31"/>
  <c r="V35" i="30" s="1"/>
  <c r="X35" i="31"/>
  <c r="W35" i="30" s="1"/>
  <c r="Y35" i="31"/>
  <c r="X35" i="30" s="1"/>
  <c r="Z35" i="31"/>
  <c r="Y35" i="30" s="1"/>
  <c r="AA35" i="31"/>
  <c r="Z35" i="30" s="1"/>
  <c r="M35" i="31"/>
  <c r="L35" i="30" s="1"/>
  <c r="AB35" i="31"/>
  <c r="AA35" i="30" s="1"/>
  <c r="M35" i="30"/>
  <c r="N35" i="30"/>
  <c r="AL35" i="31"/>
  <c r="O35" i="30"/>
  <c r="F35" i="31"/>
  <c r="P35" i="30"/>
  <c r="F35" i="30"/>
  <c r="V35" i="31"/>
  <c r="Q35" i="30"/>
  <c r="U35" i="31"/>
  <c r="R35" i="30"/>
  <c r="AD35" i="31"/>
  <c r="F23" i="31"/>
  <c r="E23" i="30" s="1"/>
  <c r="W23" i="31"/>
  <c r="X23" i="31"/>
  <c r="W23" i="30" s="1"/>
  <c r="Y23" i="31"/>
  <c r="X23" i="30" s="1"/>
  <c r="Z23" i="31"/>
  <c r="Y23" i="30" s="1"/>
  <c r="AA23" i="31"/>
  <c r="Z23" i="30" s="1"/>
  <c r="M23" i="31"/>
  <c r="L23" i="30" s="1"/>
  <c r="AB23" i="31"/>
  <c r="AA23" i="30" s="1"/>
  <c r="M23" i="30"/>
  <c r="N23" i="30"/>
  <c r="F23" i="30"/>
  <c r="AL23" i="31"/>
  <c r="AK23" i="30" s="1"/>
  <c r="O23" i="30"/>
  <c r="P23" i="30"/>
  <c r="V23" i="31"/>
  <c r="AD23" i="31"/>
  <c r="AC23" i="30" s="1"/>
  <c r="K23" i="31"/>
  <c r="J23" i="30" s="1"/>
  <c r="U23" i="31"/>
  <c r="Q23" i="30"/>
  <c r="J23" i="31"/>
  <c r="I23" i="30" s="1"/>
  <c r="R23" i="30"/>
  <c r="W44" i="31"/>
  <c r="V44" i="30" s="1"/>
  <c r="Q44" i="30"/>
  <c r="X44" i="31"/>
  <c r="R44" i="30"/>
  <c r="Y44" i="31"/>
  <c r="X44" i="30" s="1"/>
  <c r="Z44" i="31"/>
  <c r="Y44" i="30" s="1"/>
  <c r="AA44" i="31"/>
  <c r="Z44" i="30" s="1"/>
  <c r="AL44" i="31"/>
  <c r="AK44" i="30" s="1"/>
  <c r="AB44" i="31"/>
  <c r="AA44" i="30" s="1"/>
  <c r="AD44" i="31"/>
  <c r="AC44" i="30" s="1"/>
  <c r="M44" i="31"/>
  <c r="P44" i="33" s="1"/>
  <c r="E684" i="36" s="1"/>
  <c r="H684" i="36" s="1"/>
  <c r="M44" i="30"/>
  <c r="F44" i="31"/>
  <c r="V44" i="31"/>
  <c r="P44" i="30"/>
  <c r="N44" i="30"/>
  <c r="U44" i="31"/>
  <c r="O44" i="30"/>
  <c r="F44" i="30"/>
  <c r="G44" i="30"/>
  <c r="G43" i="30"/>
  <c r="M43" i="31"/>
  <c r="M43" i="30"/>
  <c r="U43" i="31"/>
  <c r="N43" i="30"/>
  <c r="V43" i="31"/>
  <c r="AL43" i="31"/>
  <c r="O43" i="30"/>
  <c r="W43" i="31"/>
  <c r="V43" i="30" s="1"/>
  <c r="P43" i="30"/>
  <c r="X43" i="31"/>
  <c r="N43" i="33" s="1"/>
  <c r="E905" i="36" s="1"/>
  <c r="AD43" i="31"/>
  <c r="AC43" i="30" s="1"/>
  <c r="Q43" i="30"/>
  <c r="Y43" i="31"/>
  <c r="X43" i="30" s="1"/>
  <c r="R43" i="30"/>
  <c r="Z43" i="31"/>
  <c r="Y43" i="30" s="1"/>
  <c r="AA43" i="31"/>
  <c r="AB43" i="31"/>
  <c r="F43" i="31"/>
  <c r="F31" i="31"/>
  <c r="E31" i="30" s="1"/>
  <c r="M31" i="31"/>
  <c r="M31" i="30"/>
  <c r="U31" i="31"/>
  <c r="N31" i="30"/>
  <c r="V31" i="31"/>
  <c r="M31" i="33" s="1"/>
  <c r="E873" i="36" s="1"/>
  <c r="AL31" i="31"/>
  <c r="AK31" i="30" s="1"/>
  <c r="O31" i="30"/>
  <c r="F31" i="30"/>
  <c r="W31" i="31"/>
  <c r="V31" i="30" s="1"/>
  <c r="P31" i="30"/>
  <c r="G31" i="30"/>
  <c r="X31" i="31"/>
  <c r="N31" i="33" s="1"/>
  <c r="E924" i="36" s="1"/>
  <c r="H924" i="36" s="1"/>
  <c r="AD31" i="31"/>
  <c r="AC31" i="30" s="1"/>
  <c r="Q31" i="30"/>
  <c r="H31" i="30"/>
  <c r="Y31" i="31"/>
  <c r="X31" i="30" s="1"/>
  <c r="R31" i="30"/>
  <c r="J31" i="31"/>
  <c r="I31" i="30" s="1"/>
  <c r="Z31" i="31"/>
  <c r="K31" i="31"/>
  <c r="AA31" i="31"/>
  <c r="AB31" i="31"/>
  <c r="AA31" i="30" s="1"/>
  <c r="F25" i="31"/>
  <c r="R25" i="30"/>
  <c r="U25" i="31"/>
  <c r="V25" i="31"/>
  <c r="W25" i="31"/>
  <c r="V25" i="30" s="1"/>
  <c r="X25" i="31"/>
  <c r="N25" i="33" s="1"/>
  <c r="E918" i="36" s="1"/>
  <c r="Y25" i="31"/>
  <c r="X25" i="30" s="1"/>
  <c r="M25" i="31"/>
  <c r="L25" i="30" s="1"/>
  <c r="Z25" i="31"/>
  <c r="M25" i="30"/>
  <c r="AA25" i="31"/>
  <c r="Z25" i="30" s="1"/>
  <c r="N25" i="30"/>
  <c r="AD25" i="31"/>
  <c r="AC25" i="30" s="1"/>
  <c r="Q25" i="30"/>
  <c r="O25" i="30"/>
  <c r="P25" i="30"/>
  <c r="AL25" i="31"/>
  <c r="AK25" i="30" s="1"/>
  <c r="AB25" i="31"/>
  <c r="AA25" i="30" s="1"/>
  <c r="F25" i="30"/>
  <c r="J53" i="33"/>
  <c r="K17" i="31"/>
  <c r="G26" i="30"/>
  <c r="G9" i="30"/>
  <c r="G33" i="30"/>
  <c r="J10" i="31"/>
  <c r="I10" i="30" s="1"/>
  <c r="K33" i="31"/>
  <c r="AK14" i="30"/>
  <c r="AK28" i="30"/>
  <c r="AK29" i="30"/>
  <c r="AK30" i="30"/>
  <c r="AK36" i="30"/>
  <c r="AK46" i="30"/>
  <c r="AK47" i="30"/>
  <c r="D8" i="30"/>
  <c r="Q9" i="30"/>
  <c r="R10" i="30"/>
  <c r="M11" i="30"/>
  <c r="R11" i="30"/>
  <c r="O12" i="30"/>
  <c r="R12" i="30"/>
  <c r="Q15" i="30"/>
  <c r="Q16" i="30"/>
  <c r="Q17" i="30"/>
  <c r="P18" i="30"/>
  <c r="Q18" i="30"/>
  <c r="R18" i="30"/>
  <c r="M19" i="30"/>
  <c r="O22" i="30"/>
  <c r="P22" i="30"/>
  <c r="M24" i="30"/>
  <c r="O24" i="30"/>
  <c r="P27" i="30"/>
  <c r="N28" i="30"/>
  <c r="O28" i="30"/>
  <c r="M29" i="30"/>
  <c r="P29" i="30"/>
  <c r="R29" i="30"/>
  <c r="N30" i="30"/>
  <c r="O30" i="30"/>
  <c r="P30" i="30"/>
  <c r="R30" i="30"/>
  <c r="Q33" i="30"/>
  <c r="R34" i="30"/>
  <c r="Q36" i="30"/>
  <c r="M38" i="30"/>
  <c r="R39" i="30"/>
  <c r="O40" i="30"/>
  <c r="Q40" i="30"/>
  <c r="N42" i="30"/>
  <c r="Q42" i="30"/>
  <c r="R45" i="30"/>
  <c r="Q46" i="30"/>
  <c r="P47" i="30"/>
  <c r="R47" i="30"/>
  <c r="P48" i="30"/>
  <c r="Q48" i="30"/>
  <c r="F9" i="30"/>
  <c r="G10" i="30"/>
  <c r="H10" i="30"/>
  <c r="H11" i="30"/>
  <c r="F14" i="30"/>
  <c r="G16" i="30"/>
  <c r="G17" i="30"/>
  <c r="H17" i="30"/>
  <c r="H19" i="30"/>
  <c r="G20" i="30"/>
  <c r="F22" i="30"/>
  <c r="F24" i="30"/>
  <c r="G25" i="30"/>
  <c r="F27" i="30"/>
  <c r="F29" i="30"/>
  <c r="G32" i="30"/>
  <c r="G34" i="30"/>
  <c r="H34" i="30"/>
  <c r="H35" i="30"/>
  <c r="F36" i="30"/>
  <c r="G36" i="30"/>
  <c r="H36" i="30"/>
  <c r="F39" i="30"/>
  <c r="G41" i="30"/>
  <c r="H41" i="30"/>
  <c r="H42" i="30"/>
  <c r="F45" i="30"/>
  <c r="G45" i="30"/>
  <c r="G46" i="30"/>
  <c r="F47" i="30"/>
  <c r="G47" i="30"/>
  <c r="H48" i="30"/>
  <c r="E12" i="30"/>
  <c r="E17" i="30"/>
  <c r="E22" i="30"/>
  <c r="E25" i="30"/>
  <c r="O30" i="33"/>
  <c r="E648" i="36" s="1"/>
  <c r="E33" i="30"/>
  <c r="O40" i="33"/>
  <c r="E635" i="36" s="1"/>
  <c r="F635" i="36" s="1"/>
  <c r="E48" i="30"/>
  <c r="I50" i="33"/>
  <c r="Y50" i="33" s="1"/>
  <c r="I51" i="33"/>
  <c r="Y51" i="33" s="1"/>
  <c r="I52" i="33"/>
  <c r="Y52" i="33" s="1"/>
  <c r="I53" i="33"/>
  <c r="Y53" i="33" s="1"/>
  <c r="I54" i="33"/>
  <c r="Y54" i="33" s="1"/>
  <c r="I10" i="33"/>
  <c r="I11" i="33"/>
  <c r="D11" i="30"/>
  <c r="D12" i="30"/>
  <c r="I14" i="33"/>
  <c r="I14" i="38" s="1"/>
  <c r="D15" i="30"/>
  <c r="D16" i="30"/>
  <c r="I18" i="33"/>
  <c r="Y18" i="33" s="1"/>
  <c r="I24" i="33"/>
  <c r="D26" i="30"/>
  <c r="I26" i="33"/>
  <c r="D29" i="30"/>
  <c r="D30" i="30"/>
  <c r="I31" i="33"/>
  <c r="I32" i="33"/>
  <c r="Y32" i="33" s="1"/>
  <c r="I37" i="33"/>
  <c r="I38" i="33"/>
  <c r="Y38" i="33" s="1"/>
  <c r="D40" i="30"/>
  <c r="D43" i="30"/>
  <c r="I45" i="33"/>
  <c r="D45" i="30"/>
  <c r="D47" i="30"/>
  <c r="E7" i="31"/>
  <c r="K8" i="30"/>
  <c r="S8" i="30"/>
  <c r="AB8" i="30"/>
  <c r="AD8" i="30"/>
  <c r="AE8" i="30"/>
  <c r="AF8" i="30"/>
  <c r="AG8" i="30"/>
  <c r="AH8" i="30"/>
  <c r="AI8" i="30"/>
  <c r="AJ8" i="30"/>
  <c r="K9" i="30"/>
  <c r="S9" i="30"/>
  <c r="AB9" i="30"/>
  <c r="AD9" i="30"/>
  <c r="AE9" i="30"/>
  <c r="AF9" i="30"/>
  <c r="AG9" i="30"/>
  <c r="AH9" i="30"/>
  <c r="AI9" i="30"/>
  <c r="AJ9" i="30"/>
  <c r="K10" i="30"/>
  <c r="S10" i="30"/>
  <c r="AB10" i="30"/>
  <c r="AD10" i="30"/>
  <c r="AE10" i="30"/>
  <c r="AF10" i="30"/>
  <c r="AG10" i="30"/>
  <c r="AH10" i="30"/>
  <c r="AI10" i="30"/>
  <c r="AJ10" i="30"/>
  <c r="K11" i="30"/>
  <c r="S11" i="30"/>
  <c r="AB11" i="30"/>
  <c r="AD11" i="30"/>
  <c r="AE11" i="30"/>
  <c r="AF11" i="30"/>
  <c r="AG11" i="30"/>
  <c r="AH11" i="30"/>
  <c r="AI11" i="30"/>
  <c r="AJ11" i="30"/>
  <c r="K12" i="30"/>
  <c r="S12" i="30"/>
  <c r="AB12" i="30"/>
  <c r="AD12" i="30"/>
  <c r="AE12" i="30"/>
  <c r="AF12" i="30"/>
  <c r="AG12" i="30"/>
  <c r="AH12" i="30"/>
  <c r="AI12" i="30"/>
  <c r="AJ12" i="30"/>
  <c r="K13" i="30"/>
  <c r="S13" i="30"/>
  <c r="AB13" i="30"/>
  <c r="AD13" i="30"/>
  <c r="AE13" i="30"/>
  <c r="AF13" i="30"/>
  <c r="AG13" i="30"/>
  <c r="AH13" i="30"/>
  <c r="AI13" i="30"/>
  <c r="AJ13" i="30"/>
  <c r="K14" i="30"/>
  <c r="S14" i="30"/>
  <c r="AB14" i="30"/>
  <c r="AD14" i="30"/>
  <c r="AE14" i="30"/>
  <c r="AF14" i="30"/>
  <c r="AG14" i="30"/>
  <c r="AH14" i="30"/>
  <c r="AI14" i="30"/>
  <c r="AJ14" i="30"/>
  <c r="K15" i="30"/>
  <c r="S15" i="30"/>
  <c r="AB15" i="30"/>
  <c r="AD15" i="30"/>
  <c r="AE15" i="30"/>
  <c r="AF15" i="30"/>
  <c r="AG15" i="30"/>
  <c r="AH15" i="30"/>
  <c r="AI15" i="30"/>
  <c r="AJ15" i="30"/>
  <c r="K16" i="30"/>
  <c r="S16" i="30"/>
  <c r="AB16" i="30"/>
  <c r="AD16" i="30"/>
  <c r="AE16" i="30"/>
  <c r="AF16" i="30"/>
  <c r="AG16" i="30"/>
  <c r="AH16" i="30"/>
  <c r="AI16" i="30"/>
  <c r="AJ16" i="30"/>
  <c r="K17" i="30"/>
  <c r="S17" i="30"/>
  <c r="AB17" i="30"/>
  <c r="AD17" i="30"/>
  <c r="AE17" i="30"/>
  <c r="AF17" i="30"/>
  <c r="AG17" i="30"/>
  <c r="AH17" i="30"/>
  <c r="AI17" i="30"/>
  <c r="AJ17" i="30"/>
  <c r="K18" i="30"/>
  <c r="S18" i="30"/>
  <c r="AB18" i="30"/>
  <c r="AD18" i="30"/>
  <c r="AE18" i="30"/>
  <c r="AF18" i="30"/>
  <c r="AG18" i="30"/>
  <c r="AH18" i="30"/>
  <c r="AI18" i="30"/>
  <c r="AJ18" i="30"/>
  <c r="K19" i="30"/>
  <c r="S19" i="30"/>
  <c r="AB19" i="30"/>
  <c r="AD19" i="30"/>
  <c r="AE19" i="30"/>
  <c r="AF19" i="30"/>
  <c r="AG19" i="30"/>
  <c r="AH19" i="30"/>
  <c r="AI19" i="30"/>
  <c r="AJ19" i="30"/>
  <c r="K20" i="30"/>
  <c r="S20" i="30"/>
  <c r="AB20" i="30"/>
  <c r="AD20" i="30"/>
  <c r="AE20" i="30"/>
  <c r="AF20" i="30"/>
  <c r="AG20" i="30"/>
  <c r="AH20" i="30"/>
  <c r="AI20" i="30"/>
  <c r="AJ20" i="30"/>
  <c r="K21" i="30"/>
  <c r="S21" i="30"/>
  <c r="AB21" i="30"/>
  <c r="AD21" i="30"/>
  <c r="AE21" i="30"/>
  <c r="AF21" i="30"/>
  <c r="AG21" i="30"/>
  <c r="AH21" i="30"/>
  <c r="AI21" i="30"/>
  <c r="AJ21" i="30"/>
  <c r="K22" i="30"/>
  <c r="S22" i="30"/>
  <c r="AB22" i="30"/>
  <c r="AD22" i="30"/>
  <c r="AE22" i="30"/>
  <c r="AF22" i="30"/>
  <c r="AG22" i="30"/>
  <c r="AH22" i="30"/>
  <c r="AI22" i="30"/>
  <c r="AJ22" i="30"/>
  <c r="K23" i="30"/>
  <c r="S23" i="30"/>
  <c r="AB23" i="30"/>
  <c r="AD23" i="30"/>
  <c r="AE23" i="30"/>
  <c r="AF23" i="30"/>
  <c r="AG23" i="30"/>
  <c r="AH23" i="30"/>
  <c r="AI23" i="30"/>
  <c r="AJ23" i="30"/>
  <c r="K24" i="30"/>
  <c r="S24" i="30"/>
  <c r="AB24" i="30"/>
  <c r="AD24" i="30"/>
  <c r="AE24" i="30"/>
  <c r="AF24" i="30"/>
  <c r="AG24" i="30"/>
  <c r="AH24" i="30"/>
  <c r="AI24" i="30"/>
  <c r="AJ24" i="30"/>
  <c r="K25" i="30"/>
  <c r="S25" i="30"/>
  <c r="AB25" i="30"/>
  <c r="AD25" i="30"/>
  <c r="AE25" i="30"/>
  <c r="AF25" i="30"/>
  <c r="AG25" i="30"/>
  <c r="AH25" i="30"/>
  <c r="AI25" i="30"/>
  <c r="AJ25" i="30"/>
  <c r="K26" i="30"/>
  <c r="S26" i="30"/>
  <c r="AB26" i="30"/>
  <c r="AD26" i="30"/>
  <c r="AE26" i="30"/>
  <c r="AF26" i="30"/>
  <c r="AG26" i="30"/>
  <c r="AH26" i="30"/>
  <c r="AI26" i="30"/>
  <c r="AJ26" i="30"/>
  <c r="K27" i="30"/>
  <c r="S27" i="30"/>
  <c r="AB27" i="30"/>
  <c r="AD27" i="30"/>
  <c r="AE27" i="30"/>
  <c r="AF27" i="30"/>
  <c r="AG27" i="30"/>
  <c r="AH27" i="30"/>
  <c r="AI27" i="30"/>
  <c r="AJ27" i="30"/>
  <c r="K28" i="30"/>
  <c r="S28" i="30"/>
  <c r="AB28" i="30"/>
  <c r="AD28" i="30"/>
  <c r="AE28" i="30"/>
  <c r="AF28" i="30"/>
  <c r="AG28" i="30"/>
  <c r="AH28" i="30"/>
  <c r="AI28" i="30"/>
  <c r="AJ28" i="30"/>
  <c r="K29" i="30"/>
  <c r="S29" i="30"/>
  <c r="AB29" i="30"/>
  <c r="AD29" i="30"/>
  <c r="AE29" i="30"/>
  <c r="AF29" i="30"/>
  <c r="AG29" i="30"/>
  <c r="AH29" i="30"/>
  <c r="AI29" i="30"/>
  <c r="AJ29" i="30"/>
  <c r="K30" i="30"/>
  <c r="S30" i="30"/>
  <c r="AB30" i="30"/>
  <c r="AD30" i="30"/>
  <c r="AE30" i="30"/>
  <c r="AF30" i="30"/>
  <c r="AG30" i="30"/>
  <c r="AH30" i="30"/>
  <c r="AI30" i="30"/>
  <c r="AJ30" i="30"/>
  <c r="K31" i="30"/>
  <c r="S31" i="30"/>
  <c r="AB31" i="30"/>
  <c r="AD31" i="30"/>
  <c r="AE31" i="30"/>
  <c r="AF31" i="30"/>
  <c r="AG31" i="30"/>
  <c r="AH31" i="30"/>
  <c r="AI31" i="30"/>
  <c r="AJ31" i="30"/>
  <c r="K32" i="30"/>
  <c r="S32" i="30"/>
  <c r="AB32" i="30"/>
  <c r="AD32" i="30"/>
  <c r="AE32" i="30"/>
  <c r="AF32" i="30"/>
  <c r="AG32" i="30"/>
  <c r="AH32" i="30"/>
  <c r="AI32" i="30"/>
  <c r="AJ32" i="30"/>
  <c r="K33" i="30"/>
  <c r="S33" i="30"/>
  <c r="AB33" i="30"/>
  <c r="AD33" i="30"/>
  <c r="AE33" i="30"/>
  <c r="AF33" i="30"/>
  <c r="AG33" i="30"/>
  <c r="AH33" i="30"/>
  <c r="AI33" i="30"/>
  <c r="AJ33" i="30"/>
  <c r="K34" i="30"/>
  <c r="S34" i="30"/>
  <c r="AB34" i="30"/>
  <c r="AD34" i="30"/>
  <c r="AE34" i="30"/>
  <c r="AF34" i="30"/>
  <c r="AG34" i="30"/>
  <c r="AH34" i="30"/>
  <c r="AI34" i="30"/>
  <c r="AJ34" i="30"/>
  <c r="K35" i="30"/>
  <c r="S35" i="30"/>
  <c r="AB35" i="30"/>
  <c r="AD35" i="30"/>
  <c r="AE35" i="30"/>
  <c r="AF35" i="30"/>
  <c r="AG35" i="30"/>
  <c r="AH35" i="30"/>
  <c r="AI35" i="30"/>
  <c r="AJ35" i="30"/>
  <c r="K36" i="30"/>
  <c r="S36" i="30"/>
  <c r="AB36" i="30"/>
  <c r="AD36" i="30"/>
  <c r="AE36" i="30"/>
  <c r="AF36" i="30"/>
  <c r="AG36" i="30"/>
  <c r="AH36" i="30"/>
  <c r="AI36" i="30"/>
  <c r="AJ36" i="30"/>
  <c r="K37" i="30"/>
  <c r="S37" i="30"/>
  <c r="AB37" i="30"/>
  <c r="AD37" i="30"/>
  <c r="AE37" i="30"/>
  <c r="AF37" i="30"/>
  <c r="AG37" i="30"/>
  <c r="AH37" i="30"/>
  <c r="AI37" i="30"/>
  <c r="AJ37" i="30"/>
  <c r="K38" i="30"/>
  <c r="S38" i="30"/>
  <c r="AB38" i="30"/>
  <c r="AD38" i="30"/>
  <c r="AE38" i="30"/>
  <c r="AF38" i="30"/>
  <c r="AG38" i="30"/>
  <c r="AH38" i="30"/>
  <c r="AI38" i="30"/>
  <c r="AJ38" i="30"/>
  <c r="K39" i="30"/>
  <c r="S39" i="30"/>
  <c r="AB39" i="30"/>
  <c r="AD39" i="30"/>
  <c r="AE39" i="30"/>
  <c r="AF39" i="30"/>
  <c r="AG39" i="30"/>
  <c r="AH39" i="30"/>
  <c r="AI39" i="30"/>
  <c r="AJ39" i="30"/>
  <c r="K40" i="30"/>
  <c r="S40" i="30"/>
  <c r="AB40" i="30"/>
  <c r="AD40" i="30"/>
  <c r="AE40" i="30"/>
  <c r="AF40" i="30"/>
  <c r="AG40" i="30"/>
  <c r="AH40" i="30"/>
  <c r="AI40" i="30"/>
  <c r="AJ40" i="30"/>
  <c r="K41" i="30"/>
  <c r="S41" i="30"/>
  <c r="AB41" i="30"/>
  <c r="AD41" i="30"/>
  <c r="AE41" i="30"/>
  <c r="AF41" i="30"/>
  <c r="AG41" i="30"/>
  <c r="AH41" i="30"/>
  <c r="AI41" i="30"/>
  <c r="AJ41" i="30"/>
  <c r="K42" i="30"/>
  <c r="S42" i="30"/>
  <c r="AB42" i="30"/>
  <c r="AD42" i="30"/>
  <c r="AE42" i="30"/>
  <c r="AF42" i="30"/>
  <c r="AG42" i="30"/>
  <c r="AH42" i="30"/>
  <c r="AI42" i="30"/>
  <c r="AJ42" i="30"/>
  <c r="K43" i="30"/>
  <c r="S43" i="30"/>
  <c r="AB43" i="30"/>
  <c r="AD43" i="30"/>
  <c r="AE43" i="30"/>
  <c r="AF43" i="30"/>
  <c r="AG43" i="30"/>
  <c r="AH43" i="30"/>
  <c r="AI43" i="30"/>
  <c r="AJ43" i="30"/>
  <c r="K44" i="30"/>
  <c r="S44" i="30"/>
  <c r="AB44" i="30"/>
  <c r="AD44" i="30"/>
  <c r="AE44" i="30"/>
  <c r="AF44" i="30"/>
  <c r="AG44" i="30"/>
  <c r="AH44" i="30"/>
  <c r="AI44" i="30"/>
  <c r="AJ44" i="30"/>
  <c r="K45" i="30"/>
  <c r="S45" i="30"/>
  <c r="AB45" i="30"/>
  <c r="AD45" i="30"/>
  <c r="AE45" i="30"/>
  <c r="AF45" i="30"/>
  <c r="AG45" i="30"/>
  <c r="AH45" i="30"/>
  <c r="AI45" i="30"/>
  <c r="AJ45" i="30"/>
  <c r="K46" i="30"/>
  <c r="S46" i="30"/>
  <c r="AB46" i="30"/>
  <c r="AD46" i="30"/>
  <c r="AE46" i="30"/>
  <c r="AF46" i="30"/>
  <c r="AG46" i="30"/>
  <c r="AH46" i="30"/>
  <c r="AI46" i="30"/>
  <c r="AJ46" i="30"/>
  <c r="K47" i="30"/>
  <c r="S47" i="30"/>
  <c r="AB47" i="30"/>
  <c r="AD47" i="30"/>
  <c r="AE47" i="30"/>
  <c r="AF47" i="30"/>
  <c r="AG47" i="30"/>
  <c r="AH47" i="30"/>
  <c r="AI47" i="30"/>
  <c r="AJ47" i="30"/>
  <c r="K48" i="30"/>
  <c r="S48" i="30"/>
  <c r="AB48" i="30"/>
  <c r="AD48" i="30"/>
  <c r="AE48" i="30"/>
  <c r="AF48" i="30"/>
  <c r="AG48" i="30"/>
  <c r="AH48" i="30"/>
  <c r="AI48" i="30"/>
  <c r="AJ48" i="30"/>
  <c r="D51" i="33"/>
  <c r="H51" i="33" s="1"/>
  <c r="O51" i="33"/>
  <c r="D53" i="33"/>
  <c r="F53" i="33" s="1"/>
  <c r="N53" i="33"/>
  <c r="P53" i="33"/>
  <c r="L54" i="33"/>
  <c r="N54" i="33"/>
  <c r="D42" i="31"/>
  <c r="C42" i="30" s="1"/>
  <c r="P42" i="33"/>
  <c r="E693" i="36" s="1"/>
  <c r="AK42" i="30"/>
  <c r="AA47" i="30"/>
  <c r="V47" i="30"/>
  <c r="AA48" i="30"/>
  <c r="N47" i="33"/>
  <c r="E913" i="36" s="1"/>
  <c r="H913" i="36" s="1"/>
  <c r="X47" i="30"/>
  <c r="Y47" i="30"/>
  <c r="K47" i="33"/>
  <c r="R47" i="33"/>
  <c r="S47" i="33"/>
  <c r="T47" i="33"/>
  <c r="U47" i="33"/>
  <c r="E317" i="36" s="1"/>
  <c r="H317" i="36" s="1"/>
  <c r="V47" i="33"/>
  <c r="E451" i="36" s="1"/>
  <c r="F451" i="36" s="1"/>
  <c r="W47" i="33"/>
  <c r="X47" i="33"/>
  <c r="K48" i="33"/>
  <c r="R48" i="33"/>
  <c r="E242" i="36" s="1"/>
  <c r="H242" i="36" s="1"/>
  <c r="S48" i="33"/>
  <c r="E583" i="36" s="1"/>
  <c r="G583" i="36" s="1"/>
  <c r="T48" i="33"/>
  <c r="U48" i="33"/>
  <c r="V48" i="33"/>
  <c r="W48" i="33"/>
  <c r="E513" i="36" s="1"/>
  <c r="H513" i="36" s="1"/>
  <c r="X48" i="33"/>
  <c r="K54" i="33"/>
  <c r="R54" i="33"/>
  <c r="S54" i="33"/>
  <c r="T54" i="33"/>
  <c r="U54" i="33"/>
  <c r="V54" i="33"/>
  <c r="W54" i="33"/>
  <c r="X54" i="33"/>
  <c r="K42" i="33"/>
  <c r="R42" i="33"/>
  <c r="E243" i="36" s="1"/>
  <c r="H243" i="36" s="1"/>
  <c r="S42" i="33"/>
  <c r="E584" i="36"/>
  <c r="F584" i="36" s="1"/>
  <c r="T42" i="33"/>
  <c r="E390" i="36" s="1"/>
  <c r="H390" i="36" s="1"/>
  <c r="U42" i="33"/>
  <c r="V42" i="33"/>
  <c r="W42" i="33"/>
  <c r="E514" i="36"/>
  <c r="H514" i="36" s="1"/>
  <c r="X42" i="33"/>
  <c r="E966" i="36" s="1"/>
  <c r="X53" i="33"/>
  <c r="W53" i="33"/>
  <c r="V53" i="33"/>
  <c r="U53" i="33"/>
  <c r="T53" i="33"/>
  <c r="S53" i="33"/>
  <c r="R53" i="33"/>
  <c r="K53" i="33"/>
  <c r="K27" i="33"/>
  <c r="E46" i="36"/>
  <c r="R27" i="33"/>
  <c r="E248" i="36" s="1"/>
  <c r="S27" i="33"/>
  <c r="E589" i="36" s="1"/>
  <c r="T27" i="33"/>
  <c r="E395" i="36"/>
  <c r="F395" i="36" s="1"/>
  <c r="U27" i="33"/>
  <c r="V27" i="33"/>
  <c r="W27" i="33"/>
  <c r="E519" i="36" s="1"/>
  <c r="H519" i="36" s="1"/>
  <c r="X27" i="33"/>
  <c r="K50" i="33"/>
  <c r="R50" i="33"/>
  <c r="S50" i="33"/>
  <c r="T50" i="33"/>
  <c r="U50" i="33"/>
  <c r="V50" i="33"/>
  <c r="W50" i="33"/>
  <c r="X50" i="33"/>
  <c r="K51" i="33"/>
  <c r="R51" i="33"/>
  <c r="S51" i="33"/>
  <c r="T51" i="33"/>
  <c r="U51" i="33"/>
  <c r="V51" i="33"/>
  <c r="W51" i="33"/>
  <c r="X51" i="33"/>
  <c r="K52" i="33"/>
  <c r="R52" i="33"/>
  <c r="S52" i="33"/>
  <c r="T52" i="33"/>
  <c r="U52" i="33"/>
  <c r="V52" i="33"/>
  <c r="W52" i="33"/>
  <c r="X52" i="33"/>
  <c r="K28" i="33"/>
  <c r="R28" i="33"/>
  <c r="E249" i="36" s="1"/>
  <c r="F249" i="36" s="1"/>
  <c r="S28" i="33"/>
  <c r="E590" i="36" s="1"/>
  <c r="G590" i="36" s="1"/>
  <c r="T28" i="33"/>
  <c r="U28" i="33"/>
  <c r="V28" i="33"/>
  <c r="W28" i="33"/>
  <c r="X28" i="33"/>
  <c r="K29" i="33"/>
  <c r="R29" i="33"/>
  <c r="S29" i="33"/>
  <c r="E591" i="36" s="1"/>
  <c r="H591" i="36" s="1"/>
  <c r="T29" i="33"/>
  <c r="U29" i="33"/>
  <c r="V29" i="33"/>
  <c r="E460" i="36" s="1"/>
  <c r="F460" i="36" s="1"/>
  <c r="W29" i="33"/>
  <c r="E521" i="36" s="1"/>
  <c r="F521" i="36" s="1"/>
  <c r="X29" i="33"/>
  <c r="E973" i="36" s="1"/>
  <c r="K30" i="33"/>
  <c r="R30" i="33"/>
  <c r="S30" i="33"/>
  <c r="T30" i="33"/>
  <c r="U30" i="33"/>
  <c r="V30" i="33"/>
  <c r="W30" i="33"/>
  <c r="X30" i="33"/>
  <c r="K31" i="33"/>
  <c r="R31" i="33"/>
  <c r="E252" i="36" s="1"/>
  <c r="F252" i="36" s="1"/>
  <c r="S31" i="33"/>
  <c r="E593" i="36" s="1"/>
  <c r="H593" i="36" s="1"/>
  <c r="T31" i="33"/>
  <c r="E399" i="36" s="1"/>
  <c r="U31" i="33"/>
  <c r="V31" i="33"/>
  <c r="W31" i="33"/>
  <c r="X31" i="33"/>
  <c r="K32" i="33"/>
  <c r="R32" i="33"/>
  <c r="S32" i="33"/>
  <c r="E594" i="36" s="1"/>
  <c r="F594" i="36" s="1"/>
  <c r="T32" i="33"/>
  <c r="U32" i="33"/>
  <c r="V32" i="33"/>
  <c r="W32" i="33"/>
  <c r="E524" i="36" s="1"/>
  <c r="F524" i="36" s="1"/>
  <c r="X32" i="33"/>
  <c r="E976" i="36" s="1"/>
  <c r="F976" i="36" s="1"/>
  <c r="K33" i="33"/>
  <c r="R33" i="33"/>
  <c r="S33" i="33"/>
  <c r="T33" i="33"/>
  <c r="U33" i="33"/>
  <c r="V33" i="33"/>
  <c r="W33" i="33"/>
  <c r="X33" i="33"/>
  <c r="K34" i="33"/>
  <c r="R34" i="33"/>
  <c r="E232" i="36" s="1"/>
  <c r="G232" i="36" s="1"/>
  <c r="S34" i="33"/>
  <c r="E573" i="36" s="1"/>
  <c r="F573" i="36" s="1"/>
  <c r="T34" i="33"/>
  <c r="E379" i="36" s="1"/>
  <c r="F379" i="36" s="1"/>
  <c r="U34" i="33"/>
  <c r="V34" i="33"/>
  <c r="W34" i="33"/>
  <c r="X34" i="33"/>
  <c r="K35" i="33"/>
  <c r="R35" i="33"/>
  <c r="S35" i="33"/>
  <c r="E572" i="36" s="1"/>
  <c r="H572" i="36" s="1"/>
  <c r="T35" i="33"/>
  <c r="U35" i="33"/>
  <c r="V35" i="33"/>
  <c r="E441" i="36" s="1"/>
  <c r="H441" i="36" s="1"/>
  <c r="W35" i="33"/>
  <c r="E502" i="36" s="1"/>
  <c r="G502" i="36" s="1"/>
  <c r="X35" i="33"/>
  <c r="E954" i="36" s="1"/>
  <c r="K36" i="33"/>
  <c r="R36" i="33"/>
  <c r="S36" i="33"/>
  <c r="T36" i="33"/>
  <c r="U36" i="33"/>
  <c r="V36" i="33"/>
  <c r="W36" i="33"/>
  <c r="X36" i="33"/>
  <c r="K37" i="33"/>
  <c r="R37" i="33"/>
  <c r="E235" i="36" s="1"/>
  <c r="H235" i="36" s="1"/>
  <c r="S37" i="33"/>
  <c r="E576" i="36" s="1"/>
  <c r="F576" i="36" s="1"/>
  <c r="T37" i="33"/>
  <c r="E382" i="36" s="1"/>
  <c r="U37" i="33"/>
  <c r="V37" i="33"/>
  <c r="W37" i="33"/>
  <c r="X37" i="33"/>
  <c r="K38" i="33"/>
  <c r="R38" i="33"/>
  <c r="S38" i="33"/>
  <c r="E577" i="36" s="1"/>
  <c r="H577" i="36" s="1"/>
  <c r="T38" i="33"/>
  <c r="U38" i="33"/>
  <c r="V38" i="33"/>
  <c r="E446" i="36" s="1"/>
  <c r="G446" i="36" s="1"/>
  <c r="W38" i="33"/>
  <c r="E507" i="36" s="1"/>
  <c r="H507" i="36" s="1"/>
  <c r="X38" i="33"/>
  <c r="E959" i="36" s="1"/>
  <c r="H959" i="36" s="1"/>
  <c r="K39" i="33"/>
  <c r="R39" i="33"/>
  <c r="S39" i="33"/>
  <c r="T39" i="33"/>
  <c r="U39" i="33"/>
  <c r="V39" i="33"/>
  <c r="W39" i="33"/>
  <c r="X39" i="33"/>
  <c r="K40" i="33"/>
  <c r="R40" i="33"/>
  <c r="E238" i="36" s="1"/>
  <c r="F238" i="36" s="1"/>
  <c r="S40" i="33"/>
  <c r="E579" i="36" s="1"/>
  <c r="F579" i="36" s="1"/>
  <c r="T40" i="33"/>
  <c r="U40" i="33"/>
  <c r="V40" i="33"/>
  <c r="W40" i="33"/>
  <c r="X40" i="33"/>
  <c r="L53" i="33"/>
  <c r="D54" i="33"/>
  <c r="P54" i="33"/>
  <c r="AC42" i="30"/>
  <c r="D50" i="33"/>
  <c r="N50" i="33"/>
  <c r="J51" i="33"/>
  <c r="D52" i="33"/>
  <c r="P52" i="33"/>
  <c r="D10" i="30"/>
  <c r="D18" i="30"/>
  <c r="D41" i="30"/>
  <c r="I41" i="33"/>
  <c r="D24" i="30"/>
  <c r="D14" i="30"/>
  <c r="W47" i="30"/>
  <c r="I47" i="33"/>
  <c r="I36" i="38" s="1"/>
  <c r="I29" i="33"/>
  <c r="I43" i="33"/>
  <c r="I28" i="38" s="1"/>
  <c r="P50" i="33"/>
  <c r="J50" i="33"/>
  <c r="L50" i="33"/>
  <c r="M54" i="33"/>
  <c r="N51" i="33"/>
  <c r="O54" i="33"/>
  <c r="D47" i="31"/>
  <c r="I47" i="30"/>
  <c r="D48" i="31"/>
  <c r="C48" i="30" s="1"/>
  <c r="D8" i="31"/>
  <c r="D8" i="33" s="1"/>
  <c r="T8" i="30"/>
  <c r="AA8" i="30"/>
  <c r="AC8" i="30"/>
  <c r="D9" i="31"/>
  <c r="D9" i="33" s="1"/>
  <c r="E9" i="30"/>
  <c r="I9" i="30"/>
  <c r="Y9" i="30"/>
  <c r="D10" i="31"/>
  <c r="C10" i="30" s="1"/>
  <c r="J10" i="30"/>
  <c r="T10" i="30"/>
  <c r="U10" i="30"/>
  <c r="Y10" i="30"/>
  <c r="Z10" i="30"/>
  <c r="AC10" i="30"/>
  <c r="D11" i="31"/>
  <c r="C11" i="30" s="1"/>
  <c r="J11" i="33"/>
  <c r="L11" i="30"/>
  <c r="X11" i="30"/>
  <c r="Y11" i="30"/>
  <c r="Z11" i="30"/>
  <c r="D12" i="31"/>
  <c r="C12" i="30" s="1"/>
  <c r="J12" i="30"/>
  <c r="M12" i="33"/>
  <c r="E839" i="36" s="1"/>
  <c r="V12" i="30"/>
  <c r="X12" i="30"/>
  <c r="D13" i="31"/>
  <c r="C13" i="30" s="1"/>
  <c r="I13" i="30"/>
  <c r="J13" i="30"/>
  <c r="L13" i="30"/>
  <c r="AA13" i="30"/>
  <c r="D14" i="31"/>
  <c r="C14" i="30" s="1"/>
  <c r="V14" i="30"/>
  <c r="X14" i="30"/>
  <c r="D15" i="31"/>
  <c r="E15" i="30"/>
  <c r="L15" i="33"/>
  <c r="E791" i="36" s="1"/>
  <c r="W15" i="30"/>
  <c r="X15" i="30"/>
  <c r="Z15" i="30"/>
  <c r="D16" i="31"/>
  <c r="D16" i="33" s="1"/>
  <c r="I16" i="30"/>
  <c r="L16" i="30"/>
  <c r="X16" i="30"/>
  <c r="AA16" i="30"/>
  <c r="AK16" i="30"/>
  <c r="D17" i="31"/>
  <c r="C17" i="30" s="1"/>
  <c r="J17" i="33"/>
  <c r="J17" i="30"/>
  <c r="T17" i="30"/>
  <c r="Y17" i="30"/>
  <c r="Z17" i="30"/>
  <c r="AA17" i="30"/>
  <c r="D18" i="31"/>
  <c r="D18" i="33" s="1"/>
  <c r="E18" i="33" s="1"/>
  <c r="I18" i="30"/>
  <c r="V18" i="30"/>
  <c r="X18" i="30"/>
  <c r="Z18" i="30"/>
  <c r="AA18" i="30"/>
  <c r="AC18" i="30"/>
  <c r="AK18" i="30"/>
  <c r="D19" i="31"/>
  <c r="C19" i="30" s="1"/>
  <c r="I19" i="30"/>
  <c r="D20" i="31"/>
  <c r="C20" i="30" s="1"/>
  <c r="T20" i="30"/>
  <c r="M20" i="33"/>
  <c r="E847" i="36" s="1"/>
  <c r="X20" i="30"/>
  <c r="Y20" i="30"/>
  <c r="AA20" i="30"/>
  <c r="D21" i="31"/>
  <c r="C21" i="30" s="1"/>
  <c r="L21" i="33"/>
  <c r="E797" i="36" s="1"/>
  <c r="F797" i="36" s="1"/>
  <c r="W21" i="30"/>
  <c r="X21" i="30"/>
  <c r="AA21" i="30"/>
  <c r="D22" i="31"/>
  <c r="D22" i="33" s="1"/>
  <c r="P22" i="33"/>
  <c r="E678" i="36" s="1"/>
  <c r="X22" i="30"/>
  <c r="Y22" i="30"/>
  <c r="Z22" i="30"/>
  <c r="D23" i="31"/>
  <c r="C23" i="30" s="1"/>
  <c r="D24" i="31"/>
  <c r="C24" i="30" s="1"/>
  <c r="E24" i="30"/>
  <c r="J24" i="30"/>
  <c r="L24" i="33"/>
  <c r="E815" i="36" s="1"/>
  <c r="V24" i="30"/>
  <c r="Y24" i="30"/>
  <c r="AA24" i="30"/>
  <c r="AK24" i="30"/>
  <c r="D25" i="31"/>
  <c r="D25" i="33" s="1"/>
  <c r="E25" i="33" s="1"/>
  <c r="J25" i="30"/>
  <c r="Y25" i="30"/>
  <c r="D26" i="31"/>
  <c r="C26" i="30" s="1"/>
  <c r="I26" i="30"/>
  <c r="L26" i="30"/>
  <c r="V26" i="30"/>
  <c r="W26" i="30"/>
  <c r="Y26" i="30"/>
  <c r="D27" i="31"/>
  <c r="C27" i="30" s="1"/>
  <c r="I27" i="30"/>
  <c r="J27" i="30"/>
  <c r="V27" i="30"/>
  <c r="W27" i="30"/>
  <c r="D28" i="31"/>
  <c r="C28" i="30" s="1"/>
  <c r="I28" i="30"/>
  <c r="J28" i="30"/>
  <c r="V28" i="30"/>
  <c r="W28" i="30"/>
  <c r="X28" i="30"/>
  <c r="D29" i="31"/>
  <c r="D29" i="33" s="1"/>
  <c r="I29" i="30"/>
  <c r="M29" i="33"/>
  <c r="E871" i="36" s="1"/>
  <c r="X29" i="30"/>
  <c r="D30" i="31"/>
  <c r="D30" i="33" s="1"/>
  <c r="I30" i="30"/>
  <c r="Y30" i="30"/>
  <c r="Z30" i="30"/>
  <c r="AA30" i="30"/>
  <c r="AC30" i="30"/>
  <c r="D31" i="31"/>
  <c r="C31" i="30" s="1"/>
  <c r="W31" i="30"/>
  <c r="Y31" i="30"/>
  <c r="Z31" i="30"/>
  <c r="D32" i="31"/>
  <c r="C32" i="30" s="1"/>
  <c r="I32" i="30"/>
  <c r="J32" i="30"/>
  <c r="V32" i="30"/>
  <c r="W32" i="30"/>
  <c r="X32" i="30"/>
  <c r="AC32" i="30"/>
  <c r="D33" i="31"/>
  <c r="C33" i="30" s="1"/>
  <c r="I33" i="30"/>
  <c r="P33" i="33"/>
  <c r="E704" i="36" s="1"/>
  <c r="L33" i="30"/>
  <c r="Y33" i="30"/>
  <c r="Z33" i="30"/>
  <c r="AA33" i="30"/>
  <c r="D34" i="31"/>
  <c r="I34" i="30"/>
  <c r="L34" i="30"/>
  <c r="V34" i="30"/>
  <c r="Y34" i="30"/>
  <c r="AA34" i="30"/>
  <c r="D35" i="31"/>
  <c r="D35" i="33" s="1"/>
  <c r="J35" i="30"/>
  <c r="AC35" i="30"/>
  <c r="AK35" i="30"/>
  <c r="D36" i="31"/>
  <c r="C36" i="30" s="1"/>
  <c r="J36" i="33"/>
  <c r="M36" i="33"/>
  <c r="E851" i="36" s="1"/>
  <c r="Y36" i="30"/>
  <c r="Z36" i="30"/>
  <c r="D37" i="31"/>
  <c r="C37" i="30" s="1"/>
  <c r="J37" i="30"/>
  <c r="N37" i="33"/>
  <c r="E907" i="36" s="1"/>
  <c r="W37" i="30"/>
  <c r="X37" i="30"/>
  <c r="D38" i="31"/>
  <c r="C38" i="30" s="1"/>
  <c r="P38" i="33"/>
  <c r="E686" i="36" s="1"/>
  <c r="G686" i="36" s="1"/>
  <c r="M38" i="33"/>
  <c r="E857" i="36" s="1"/>
  <c r="F857" i="36" s="1"/>
  <c r="V38" i="30"/>
  <c r="X38" i="30"/>
  <c r="AA38" i="30"/>
  <c r="D39" i="31"/>
  <c r="C39" i="30" s="1"/>
  <c r="U39" i="30"/>
  <c r="N39" i="33"/>
  <c r="E909" i="36" s="1"/>
  <c r="F909" i="36" s="1"/>
  <c r="Y39" i="30"/>
  <c r="AA39" i="30"/>
  <c r="AC39" i="30"/>
  <c r="D40" i="31"/>
  <c r="D40" i="33" s="1"/>
  <c r="E40" i="30"/>
  <c r="J40" i="30"/>
  <c r="T40" i="30"/>
  <c r="M40" i="33"/>
  <c r="E859" i="36" s="1"/>
  <c r="G859" i="36" s="1"/>
  <c r="Y40" i="30"/>
  <c r="Z40" i="30"/>
  <c r="AC40" i="30"/>
  <c r="AK40" i="30"/>
  <c r="D41" i="31"/>
  <c r="C41" i="30" s="1"/>
  <c r="I41" i="30"/>
  <c r="U41" i="30"/>
  <c r="V41" i="30"/>
  <c r="Z41" i="30"/>
  <c r="AA41" i="30"/>
  <c r="AC41" i="30"/>
  <c r="D43" i="31"/>
  <c r="C43" i="30" s="1"/>
  <c r="I43" i="30"/>
  <c r="T43" i="30"/>
  <c r="U43" i="30"/>
  <c r="W43" i="30"/>
  <c r="Z43" i="30"/>
  <c r="AA43" i="30"/>
  <c r="AK43" i="30"/>
  <c r="D44" i="31"/>
  <c r="C44" i="30" s="1"/>
  <c r="I44" i="30"/>
  <c r="J44" i="30"/>
  <c r="U44" i="30"/>
  <c r="W44" i="30"/>
  <c r="D45" i="31"/>
  <c r="C45" i="30" s="1"/>
  <c r="J45" i="33"/>
  <c r="J45" i="30"/>
  <c r="U45" i="30"/>
  <c r="Z45" i="30"/>
  <c r="AA45" i="30"/>
  <c r="AC45" i="30"/>
  <c r="D46" i="31"/>
  <c r="I46" i="30"/>
  <c r="X46" i="30"/>
  <c r="Y46" i="30"/>
  <c r="Z46" i="30"/>
  <c r="V16" i="30"/>
  <c r="U20" i="30"/>
  <c r="V23" i="30"/>
  <c r="U21" i="30"/>
  <c r="U36" i="30"/>
  <c r="T27" i="30"/>
  <c r="T16" i="30"/>
  <c r="U19" i="30"/>
  <c r="V45" i="30"/>
  <c r="V36" i="30"/>
  <c r="V37" i="30"/>
  <c r="V33" i="30"/>
  <c r="N28" i="33"/>
  <c r="E921" i="36" s="1"/>
  <c r="H921" i="36" s="1"/>
  <c r="J35" i="33"/>
  <c r="P34" i="33"/>
  <c r="E682" i="36" s="1"/>
  <c r="G682" i="36" s="1"/>
  <c r="J37" i="33"/>
  <c r="L27" i="33"/>
  <c r="E818" i="36" s="1"/>
  <c r="J40" i="33"/>
  <c r="X7" i="33"/>
  <c r="E936" i="36" s="1"/>
  <c r="G936" i="36" s="1"/>
  <c r="S8" i="33"/>
  <c r="E555" i="36" s="1"/>
  <c r="H555" i="36" s="1"/>
  <c r="S9" i="33"/>
  <c r="S10" i="33"/>
  <c r="S11" i="33"/>
  <c r="S12" i="33"/>
  <c r="S13" i="33"/>
  <c r="S14" i="33"/>
  <c r="S15" i="33"/>
  <c r="E562" i="36" s="1"/>
  <c r="G562" i="36" s="1"/>
  <c r="S16" i="33"/>
  <c r="E563" i="36" s="1"/>
  <c r="H563" i="36" s="1"/>
  <c r="S17" i="33"/>
  <c r="E564" i="36" s="1"/>
  <c r="H564" i="36" s="1"/>
  <c r="S18" i="33"/>
  <c r="S19" i="33"/>
  <c r="E565" i="36" s="1"/>
  <c r="H565" i="36" s="1"/>
  <c r="S20" i="33"/>
  <c r="E567" i="36" s="1"/>
  <c r="G567" i="36" s="1"/>
  <c r="S21" i="33"/>
  <c r="E568" i="36" s="1"/>
  <c r="G568" i="36" s="1"/>
  <c r="S22" i="33"/>
  <c r="S23" i="33"/>
  <c r="S24" i="33"/>
  <c r="S25" i="33"/>
  <c r="S26" i="33"/>
  <c r="S41" i="33"/>
  <c r="E570" i="36" s="1"/>
  <c r="H570" i="36" s="1"/>
  <c r="S43" i="33"/>
  <c r="E574" i="36" s="1"/>
  <c r="F574" i="36" s="1"/>
  <c r="S44" i="33"/>
  <c r="S45" i="33"/>
  <c r="S46" i="33"/>
  <c r="S7" i="33"/>
  <c r="E554" i="36" s="1"/>
  <c r="U8" i="33"/>
  <c r="E290" i="36" s="1"/>
  <c r="F290" i="36" s="1"/>
  <c r="V8" i="33"/>
  <c r="W8" i="33"/>
  <c r="X8" i="33"/>
  <c r="U9" i="33"/>
  <c r="E291" i="36" s="1"/>
  <c r="H291" i="36" s="1"/>
  <c r="V9" i="33"/>
  <c r="W9" i="33"/>
  <c r="X9" i="33"/>
  <c r="E938" i="36" s="1"/>
  <c r="U10" i="33"/>
  <c r="E292" i="36" s="1"/>
  <c r="G292" i="36" s="1"/>
  <c r="V10" i="33"/>
  <c r="W10" i="33"/>
  <c r="X10" i="33"/>
  <c r="E939" i="36" s="1"/>
  <c r="G939" i="36" s="1"/>
  <c r="U11" i="33"/>
  <c r="E293" i="36" s="1"/>
  <c r="G293" i="36" s="1"/>
  <c r="V11" i="33"/>
  <c r="E427" i="36" s="1"/>
  <c r="F427" i="36" s="1"/>
  <c r="W11" i="33"/>
  <c r="X11" i="33"/>
  <c r="U12" i="33"/>
  <c r="V12" i="33"/>
  <c r="E428" i="36" s="1"/>
  <c r="H428" i="36" s="1"/>
  <c r="W12" i="33"/>
  <c r="E489" i="36" s="1"/>
  <c r="H489" i="36" s="1"/>
  <c r="X12" i="33"/>
  <c r="U13" i="33"/>
  <c r="V13" i="33"/>
  <c r="W13" i="33"/>
  <c r="E490" i="36" s="1"/>
  <c r="F490" i="36" s="1"/>
  <c r="X13" i="33"/>
  <c r="E942" i="36" s="1"/>
  <c r="H942" i="36" s="1"/>
  <c r="U14" i="33"/>
  <c r="E296" i="36" s="1"/>
  <c r="G296" i="36" s="1"/>
  <c r="V14" i="33"/>
  <c r="E430" i="36" s="1"/>
  <c r="G430" i="36" s="1"/>
  <c r="W14" i="33"/>
  <c r="X14" i="33"/>
  <c r="U15" i="33"/>
  <c r="E297" i="36" s="1"/>
  <c r="H297" i="36" s="1"/>
  <c r="V15" i="33"/>
  <c r="W15" i="33"/>
  <c r="E492" i="36" s="1"/>
  <c r="F492" i="36" s="1"/>
  <c r="X15" i="33"/>
  <c r="E944" i="36" s="1"/>
  <c r="G944" i="36" s="1"/>
  <c r="U16" i="33"/>
  <c r="V16" i="33"/>
  <c r="W16" i="33"/>
  <c r="E493" i="36" s="1"/>
  <c r="X16" i="33"/>
  <c r="E945" i="36" s="1"/>
  <c r="G945" i="36" s="1"/>
  <c r="U17" i="33"/>
  <c r="E299" i="36" s="1"/>
  <c r="G299" i="36" s="1"/>
  <c r="V17" i="33"/>
  <c r="E433" i="36" s="1"/>
  <c r="H433" i="36" s="1"/>
  <c r="W17" i="33"/>
  <c r="X17" i="33"/>
  <c r="U18" i="33"/>
  <c r="V18" i="33"/>
  <c r="E435" i="36" s="1"/>
  <c r="G435" i="36" s="1"/>
  <c r="W18" i="33"/>
  <c r="E496" i="36" s="1"/>
  <c r="H496" i="36" s="1"/>
  <c r="X18" i="33"/>
  <c r="E948" i="36" s="1"/>
  <c r="U19" i="33"/>
  <c r="V19" i="33"/>
  <c r="W19" i="33"/>
  <c r="X19" i="33"/>
  <c r="E947" i="36" s="1"/>
  <c r="G947" i="36" s="1"/>
  <c r="U20" i="33"/>
  <c r="E302" i="36" s="1"/>
  <c r="H302" i="36" s="1"/>
  <c r="V20" i="33"/>
  <c r="W20" i="33"/>
  <c r="X20" i="33"/>
  <c r="U21" i="33"/>
  <c r="V21" i="33"/>
  <c r="W21" i="33"/>
  <c r="E498" i="36" s="1"/>
  <c r="H498" i="36" s="1"/>
  <c r="X21" i="33"/>
  <c r="E950" i="36" s="1"/>
  <c r="H950" i="36" s="1"/>
  <c r="U22" i="33"/>
  <c r="E304" i="36" s="1"/>
  <c r="H304" i="36" s="1"/>
  <c r="V22" i="33"/>
  <c r="W22" i="33"/>
  <c r="X22" i="33"/>
  <c r="E951" i="36" s="1"/>
  <c r="G951" i="36" s="1"/>
  <c r="U23" i="33"/>
  <c r="E320" i="36" s="1"/>
  <c r="F320" i="36" s="1"/>
  <c r="V23" i="33"/>
  <c r="E454" i="36" s="1"/>
  <c r="G454" i="36" s="1"/>
  <c r="W23" i="33"/>
  <c r="X23" i="33"/>
  <c r="U24" i="33"/>
  <c r="V24" i="33"/>
  <c r="E455" i="36" s="1"/>
  <c r="F455" i="36" s="1"/>
  <c r="W24" i="33"/>
  <c r="E516" i="36" s="1"/>
  <c r="F516" i="36" s="1"/>
  <c r="X24" i="33"/>
  <c r="E968" i="36" s="1"/>
  <c r="H968" i="36" s="1"/>
  <c r="U25" i="33"/>
  <c r="E322" i="36" s="1"/>
  <c r="H322" i="36" s="1"/>
  <c r="V25" i="33"/>
  <c r="W25" i="33"/>
  <c r="X25" i="33"/>
  <c r="E969" i="36" s="1"/>
  <c r="G969" i="36" s="1"/>
  <c r="U26" i="33"/>
  <c r="E323" i="36" s="1"/>
  <c r="G323" i="36" s="1"/>
  <c r="V26" i="33"/>
  <c r="E457" i="36" s="1"/>
  <c r="W26" i="33"/>
  <c r="X26" i="33"/>
  <c r="U41" i="33"/>
  <c r="E305" i="36" s="1"/>
  <c r="V41" i="33"/>
  <c r="E439" i="36" s="1"/>
  <c r="H439" i="36" s="1"/>
  <c r="W41" i="33"/>
  <c r="E500" i="36" s="1"/>
  <c r="F500" i="36" s="1"/>
  <c r="X41" i="33"/>
  <c r="E952" i="36" s="1"/>
  <c r="H952" i="36" s="1"/>
  <c r="U43" i="33"/>
  <c r="V43" i="33"/>
  <c r="W43" i="33"/>
  <c r="X43" i="33"/>
  <c r="E956" i="36" s="1"/>
  <c r="F956" i="36" s="1"/>
  <c r="U44" i="33"/>
  <c r="V44" i="33"/>
  <c r="E444" i="36" s="1"/>
  <c r="W44" i="33"/>
  <c r="X44" i="33"/>
  <c r="U45" i="33"/>
  <c r="V45" i="33"/>
  <c r="E449" i="36" s="1"/>
  <c r="W45" i="33"/>
  <c r="E510" i="36" s="1"/>
  <c r="F510" i="36" s="1"/>
  <c r="X45" i="33"/>
  <c r="U46" i="33"/>
  <c r="E316" i="36" s="1"/>
  <c r="F316" i="36" s="1"/>
  <c r="V46" i="33"/>
  <c r="W46" i="33"/>
  <c r="X46" i="33"/>
  <c r="V7" i="33"/>
  <c r="E423" i="36" s="1"/>
  <c r="F423" i="36" s="1"/>
  <c r="W7" i="33"/>
  <c r="E484" i="36" s="1"/>
  <c r="G484" i="36" s="1"/>
  <c r="U7" i="33"/>
  <c r="T8" i="33"/>
  <c r="T9" i="33"/>
  <c r="T10" i="33"/>
  <c r="E363" i="36" s="1"/>
  <c r="T11" i="33"/>
  <c r="E364" i="36" s="1"/>
  <c r="G364" i="36" s="1"/>
  <c r="T12" i="33"/>
  <c r="E365" i="36" s="1"/>
  <c r="H365" i="36" s="1"/>
  <c r="T13" i="33"/>
  <c r="E366" i="36" s="1"/>
  <c r="H366" i="36" s="1"/>
  <c r="T14" i="33"/>
  <c r="T15" i="33"/>
  <c r="T16" i="33"/>
  <c r="E369" i="36" s="1"/>
  <c r="F369" i="36" s="1"/>
  <c r="T17" i="33"/>
  <c r="E370" i="36" s="1"/>
  <c r="H370" i="36" s="1"/>
  <c r="T18" i="33"/>
  <c r="E372" i="36" s="1"/>
  <c r="T19" i="33"/>
  <c r="T20" i="33"/>
  <c r="T21" i="33"/>
  <c r="T22" i="33"/>
  <c r="E375" i="36" s="1"/>
  <c r="H375" i="36" s="1"/>
  <c r="T23" i="33"/>
  <c r="E391" i="36" s="1"/>
  <c r="F391" i="36" s="1"/>
  <c r="T24" i="33"/>
  <c r="E392" i="36" s="1"/>
  <c r="G392" i="36" s="1"/>
  <c r="T25" i="33"/>
  <c r="T26" i="33"/>
  <c r="T41" i="33"/>
  <c r="E376" i="36" s="1"/>
  <c r="G376" i="36" s="1"/>
  <c r="T43" i="33"/>
  <c r="E380" i="36" s="1"/>
  <c r="G380" i="36" s="1"/>
  <c r="T44" i="33"/>
  <c r="E381" i="36" s="1"/>
  <c r="H381" i="36" s="1"/>
  <c r="T45" i="33"/>
  <c r="E386" i="36" s="1"/>
  <c r="G386" i="36" s="1"/>
  <c r="T46" i="33"/>
  <c r="T7" i="33"/>
  <c r="R7" i="33"/>
  <c r="R8" i="33"/>
  <c r="R9" i="33"/>
  <c r="E215" i="36" s="1"/>
  <c r="F215" i="36" s="1"/>
  <c r="R10" i="33"/>
  <c r="E216" i="36" s="1"/>
  <c r="H216" i="36" s="1"/>
  <c r="R11" i="33"/>
  <c r="R12" i="33"/>
  <c r="R13" i="33"/>
  <c r="R14" i="33"/>
  <c r="E220" i="36" s="1"/>
  <c r="R15" i="33"/>
  <c r="E221" i="36" s="1"/>
  <c r="F221" i="36" s="1"/>
  <c r="R16" i="33"/>
  <c r="E222" i="36" s="1"/>
  <c r="H222" i="36" s="1"/>
  <c r="R17" i="33"/>
  <c r="R18" i="33"/>
  <c r="R19" i="33"/>
  <c r="E224" i="36" s="1"/>
  <c r="H224" i="36" s="1"/>
  <c r="R20" i="33"/>
  <c r="R21" i="33"/>
  <c r="E227" i="36" s="1"/>
  <c r="G227" i="36" s="1"/>
  <c r="R22" i="33"/>
  <c r="E228" i="36" s="1"/>
  <c r="R23" i="33"/>
  <c r="E244" i="36" s="1"/>
  <c r="F244" i="36" s="1"/>
  <c r="R24" i="33"/>
  <c r="R25" i="33"/>
  <c r="R26" i="33"/>
  <c r="E247" i="36" s="1"/>
  <c r="G247" i="36" s="1"/>
  <c r="R41" i="33"/>
  <c r="E229" i="36" s="1"/>
  <c r="F229" i="36" s="1"/>
  <c r="R43" i="33"/>
  <c r="E233" i="36" s="1"/>
  <c r="G233" i="36" s="1"/>
  <c r="R44" i="33"/>
  <c r="R45" i="33"/>
  <c r="R46" i="33"/>
  <c r="K8" i="33"/>
  <c r="K9" i="33"/>
  <c r="E13" i="36" s="1"/>
  <c r="H13" i="36" s="1"/>
  <c r="K10" i="33"/>
  <c r="E14" i="36" s="1"/>
  <c r="H14" i="36" s="1"/>
  <c r="K11" i="33"/>
  <c r="E15" i="36" s="1"/>
  <c r="H15" i="36" s="1"/>
  <c r="K12" i="33"/>
  <c r="K13" i="33"/>
  <c r="E17" i="36" s="1"/>
  <c r="F17" i="36" s="1"/>
  <c r="K14" i="33"/>
  <c r="E18" i="36" s="1"/>
  <c r="F18" i="36" s="1"/>
  <c r="K15" i="33"/>
  <c r="E19" i="36" s="1"/>
  <c r="H19" i="36" s="1"/>
  <c r="K16" i="33"/>
  <c r="E20" i="36" s="1"/>
  <c r="F20" i="36" s="1"/>
  <c r="K17" i="33"/>
  <c r="E21" i="36" s="1"/>
  <c r="K18" i="33"/>
  <c r="K19" i="33"/>
  <c r="K20" i="33"/>
  <c r="K21" i="33"/>
  <c r="E25" i="36" s="1"/>
  <c r="F25" i="36" s="1"/>
  <c r="K22" i="33"/>
  <c r="K23" i="33"/>
  <c r="K24" i="33"/>
  <c r="K25" i="33"/>
  <c r="E44" i="36" s="1"/>
  <c r="G44" i="36" s="1"/>
  <c r="K26" i="33"/>
  <c r="E45" i="36" s="1"/>
  <c r="K41" i="33"/>
  <c r="E27" i="36" s="1"/>
  <c r="H27" i="36" s="1"/>
  <c r="K43" i="33"/>
  <c r="E31" i="36" s="1"/>
  <c r="F31" i="36" s="1"/>
  <c r="K44" i="33"/>
  <c r="K45" i="33"/>
  <c r="K46" i="33"/>
  <c r="K7" i="33"/>
  <c r="E12" i="36"/>
  <c r="G12" i="36" s="1"/>
  <c r="E164" i="36"/>
  <c r="H164" i="36" s="1"/>
  <c r="E214" i="36"/>
  <c r="G214" i="36" s="1"/>
  <c r="E361" i="36"/>
  <c r="G361" i="36" s="1"/>
  <c r="E424" i="36"/>
  <c r="G424" i="36" s="1"/>
  <c r="E485" i="36"/>
  <c r="E937" i="36"/>
  <c r="H937" i="36" s="1"/>
  <c r="E165" i="36"/>
  <c r="G165" i="36" s="1"/>
  <c r="E556" i="36"/>
  <c r="G556" i="36" s="1"/>
  <c r="E362" i="36"/>
  <c r="H362" i="36" s="1"/>
  <c r="E425" i="36"/>
  <c r="G425" i="36" s="1"/>
  <c r="E486" i="36"/>
  <c r="G486" i="36" s="1"/>
  <c r="E166" i="36"/>
  <c r="F166" i="36" s="1"/>
  <c r="E557" i="36"/>
  <c r="H557" i="36" s="1"/>
  <c r="E426" i="36"/>
  <c r="G426" i="36" s="1"/>
  <c r="E487" i="36"/>
  <c r="F487" i="36" s="1"/>
  <c r="E167" i="36"/>
  <c r="F167" i="36" s="1"/>
  <c r="E217" i="36"/>
  <c r="G217" i="36" s="1"/>
  <c r="E558" i="36"/>
  <c r="H558" i="36" s="1"/>
  <c r="E488" i="36"/>
  <c r="H488" i="36" s="1"/>
  <c r="E940" i="36"/>
  <c r="F940" i="36" s="1"/>
  <c r="E16" i="36"/>
  <c r="F16" i="36" s="1"/>
  <c r="E168" i="36"/>
  <c r="E218" i="36"/>
  <c r="H218" i="36" s="1"/>
  <c r="E559" i="36"/>
  <c r="H559" i="36" s="1"/>
  <c r="E294" i="36"/>
  <c r="F294" i="36" s="1"/>
  <c r="E941" i="36"/>
  <c r="F941" i="36" s="1"/>
  <c r="E169" i="36"/>
  <c r="G169" i="36" s="1"/>
  <c r="E219" i="36"/>
  <c r="G219" i="36" s="1"/>
  <c r="E560" i="36"/>
  <c r="G560" i="36" s="1"/>
  <c r="E295" i="36"/>
  <c r="G295" i="36" s="1"/>
  <c r="E429" i="36"/>
  <c r="G429" i="36" s="1"/>
  <c r="E170" i="36"/>
  <c r="G170" i="36" s="1"/>
  <c r="E561" i="36"/>
  <c r="E367" i="36"/>
  <c r="H367" i="36" s="1"/>
  <c r="E491" i="36"/>
  <c r="G491" i="36" s="1"/>
  <c r="E943" i="36"/>
  <c r="H943" i="36" s="1"/>
  <c r="E171" i="36"/>
  <c r="G171" i="36" s="1"/>
  <c r="E368" i="36"/>
  <c r="G368" i="36" s="1"/>
  <c r="E431" i="36"/>
  <c r="F431" i="36" s="1"/>
  <c r="E172" i="36"/>
  <c r="G172" i="36" s="1"/>
  <c r="E298" i="36"/>
  <c r="H298" i="36" s="1"/>
  <c r="E432" i="36"/>
  <c r="F432" i="36" s="1"/>
  <c r="E173" i="36"/>
  <c r="G173" i="36" s="1"/>
  <c r="E223" i="36"/>
  <c r="H223" i="36" s="1"/>
  <c r="E494" i="36"/>
  <c r="H494" i="36" s="1"/>
  <c r="E946" i="36"/>
  <c r="E23" i="36"/>
  <c r="E175" i="36"/>
  <c r="G175" i="36" s="1"/>
  <c r="E225" i="36"/>
  <c r="G225" i="36" s="1"/>
  <c r="E566" i="36"/>
  <c r="F566" i="36" s="1"/>
  <c r="E301" i="36"/>
  <c r="F301" i="36" s="1"/>
  <c r="E22" i="36"/>
  <c r="F22" i="36" s="1"/>
  <c r="E174" i="36"/>
  <c r="F174" i="36" s="1"/>
  <c r="E371" i="36"/>
  <c r="E300" i="36"/>
  <c r="F300" i="36" s="1"/>
  <c r="E434" i="36"/>
  <c r="H434" i="36" s="1"/>
  <c r="E495" i="36"/>
  <c r="H495" i="36" s="1"/>
  <c r="E24" i="36"/>
  <c r="F24" i="36" s="1"/>
  <c r="E176" i="36"/>
  <c r="F176" i="36" s="1"/>
  <c r="E226" i="36"/>
  <c r="F226" i="36" s="1"/>
  <c r="E373" i="36"/>
  <c r="F373" i="36" s="1"/>
  <c r="E436" i="36"/>
  <c r="F436" i="36" s="1"/>
  <c r="E497" i="36"/>
  <c r="G497" i="36" s="1"/>
  <c r="E949" i="36"/>
  <c r="H949" i="36" s="1"/>
  <c r="E177" i="36"/>
  <c r="E374" i="36"/>
  <c r="G374" i="36" s="1"/>
  <c r="E303" i="36"/>
  <c r="E437" i="36"/>
  <c r="G437" i="36" s="1"/>
  <c r="E26" i="36"/>
  <c r="G26" i="36" s="1"/>
  <c r="E178" i="36"/>
  <c r="H178" i="36" s="1"/>
  <c r="E569" i="36"/>
  <c r="F569" i="36" s="1"/>
  <c r="E438" i="36"/>
  <c r="E499" i="36"/>
  <c r="F499" i="36" s="1"/>
  <c r="E42" i="36"/>
  <c r="E194" i="36"/>
  <c r="F194" i="36" s="1"/>
  <c r="E585" i="36"/>
  <c r="G585" i="36" s="1"/>
  <c r="E515" i="36"/>
  <c r="H515" i="36" s="1"/>
  <c r="E967" i="36"/>
  <c r="G967" i="36" s="1"/>
  <c r="E43" i="36"/>
  <c r="H43" i="36" s="1"/>
  <c r="E195" i="36"/>
  <c r="G195" i="36" s="1"/>
  <c r="E245" i="36"/>
  <c r="H245" i="36" s="1"/>
  <c r="E586" i="36"/>
  <c r="E321" i="36"/>
  <c r="H321" i="36" s="1"/>
  <c r="E196" i="36"/>
  <c r="G196" i="36" s="1"/>
  <c r="E246" i="36"/>
  <c r="F246" i="36" s="1"/>
  <c r="E587" i="36"/>
  <c r="G587" i="36" s="1"/>
  <c r="E393" i="36"/>
  <c r="F393" i="36" s="1"/>
  <c r="E456" i="36"/>
  <c r="H456" i="36" s="1"/>
  <c r="E517" i="36"/>
  <c r="G517" i="36" s="1"/>
  <c r="E197" i="36"/>
  <c r="F197" i="36" s="1"/>
  <c r="E588" i="36"/>
  <c r="H588" i="36" s="1"/>
  <c r="E394" i="36"/>
  <c r="E518" i="36"/>
  <c r="H518" i="36" s="1"/>
  <c r="E970" i="36"/>
  <c r="E198" i="36"/>
  <c r="F198" i="36" s="1"/>
  <c r="E324" i="36"/>
  <c r="H324" i="36" s="1"/>
  <c r="E458" i="36"/>
  <c r="H458" i="36" s="1"/>
  <c r="E971" i="36"/>
  <c r="H971" i="36" s="1"/>
  <c r="E47" i="36"/>
  <c r="E199" i="36"/>
  <c r="H199" i="36" s="1"/>
  <c r="E396" i="36"/>
  <c r="E325" i="36"/>
  <c r="G325" i="36" s="1"/>
  <c r="E459" i="36"/>
  <c r="G459" i="36" s="1"/>
  <c r="E520" i="36"/>
  <c r="F520" i="36" s="1"/>
  <c r="E972" i="36"/>
  <c r="E48" i="36"/>
  <c r="G48" i="36" s="1"/>
  <c r="E200" i="36"/>
  <c r="E250" i="36"/>
  <c r="F250" i="36" s="1"/>
  <c r="E397" i="36"/>
  <c r="E326" i="36"/>
  <c r="H326" i="36" s="1"/>
  <c r="E49" i="36"/>
  <c r="E201" i="36"/>
  <c r="H201" i="36" s="1"/>
  <c r="E251" i="36"/>
  <c r="H251" i="36" s="1"/>
  <c r="E592" i="36"/>
  <c r="G592" i="36" s="1"/>
  <c r="E398" i="36"/>
  <c r="E327" i="36"/>
  <c r="F327" i="36" s="1"/>
  <c r="E461" i="36"/>
  <c r="H461" i="36" s="1"/>
  <c r="E522" i="36"/>
  <c r="F522" i="36" s="1"/>
  <c r="E974" i="36"/>
  <c r="E50" i="36"/>
  <c r="E202" i="36"/>
  <c r="H202" i="36" s="1"/>
  <c r="E328" i="36"/>
  <c r="G328" i="36" s="1"/>
  <c r="E462" i="36"/>
  <c r="G462" i="36" s="1"/>
  <c r="E523" i="36"/>
  <c r="H523" i="36" s="1"/>
  <c r="E975" i="36"/>
  <c r="F975" i="36" s="1"/>
  <c r="E51" i="36"/>
  <c r="E203" i="36"/>
  <c r="F203" i="36" s="1"/>
  <c r="E253" i="36"/>
  <c r="F253" i="36" s="1"/>
  <c r="E400" i="36"/>
  <c r="G400" i="36" s="1"/>
  <c r="E329" i="36"/>
  <c r="E463" i="36"/>
  <c r="H463" i="36" s="1"/>
  <c r="E52" i="36"/>
  <c r="E204" i="36"/>
  <c r="F204" i="36" s="1"/>
  <c r="E254" i="36"/>
  <c r="H254" i="36" s="1"/>
  <c r="E595" i="36"/>
  <c r="F595" i="36" s="1"/>
  <c r="E401" i="36"/>
  <c r="F401" i="36" s="1"/>
  <c r="E330" i="36"/>
  <c r="E464" i="36"/>
  <c r="G464" i="36" s="1"/>
  <c r="E525" i="36"/>
  <c r="G525" i="36" s="1"/>
  <c r="E977" i="36"/>
  <c r="F977" i="36" s="1"/>
  <c r="E30" i="36"/>
  <c r="E182" i="36"/>
  <c r="F182" i="36" s="1"/>
  <c r="E308" i="36"/>
  <c r="H308" i="36" s="1"/>
  <c r="E442" i="36"/>
  <c r="F442" i="36" s="1"/>
  <c r="E503" i="36"/>
  <c r="G503" i="36" s="1"/>
  <c r="E955" i="36"/>
  <c r="E29" i="36"/>
  <c r="E181" i="36"/>
  <c r="H181" i="36" s="1"/>
  <c r="E231" i="36"/>
  <c r="G231" i="36" s="1"/>
  <c r="E378" i="36"/>
  <c r="E307" i="36"/>
  <c r="F307" i="36" s="1"/>
  <c r="E28" i="36"/>
  <c r="E180" i="36"/>
  <c r="F180" i="36" s="1"/>
  <c r="E230" i="36"/>
  <c r="G230" i="36" s="1"/>
  <c r="E571" i="36"/>
  <c r="G571" i="36" s="1"/>
  <c r="E377" i="36"/>
  <c r="E306" i="36"/>
  <c r="G306" i="36" s="1"/>
  <c r="E440" i="36"/>
  <c r="F440" i="36" s="1"/>
  <c r="E501" i="36"/>
  <c r="G501" i="36" s="1"/>
  <c r="E953" i="36"/>
  <c r="E33" i="36"/>
  <c r="E185" i="36"/>
  <c r="H185" i="36" s="1"/>
  <c r="E311" i="36"/>
  <c r="E445" i="36"/>
  <c r="G445" i="36" s="1"/>
  <c r="E506" i="36"/>
  <c r="F506" i="36" s="1"/>
  <c r="E958" i="36"/>
  <c r="E34" i="36"/>
  <c r="E186" i="36"/>
  <c r="G186" i="36" s="1"/>
  <c r="E236" i="36"/>
  <c r="H236" i="36" s="1"/>
  <c r="E383" i="36"/>
  <c r="E312" i="36"/>
  <c r="G312" i="36" s="1"/>
  <c r="E35" i="36"/>
  <c r="E187" i="36"/>
  <c r="H187" i="36" s="1"/>
  <c r="E237" i="36"/>
  <c r="H237" i="36" s="1"/>
  <c r="E578" i="36"/>
  <c r="G578" i="36" s="1"/>
  <c r="E384" i="36"/>
  <c r="E313" i="36"/>
  <c r="G313" i="36" s="1"/>
  <c r="E447" i="36"/>
  <c r="G447" i="36" s="1"/>
  <c r="E508" i="36"/>
  <c r="H508" i="36" s="1"/>
  <c r="E960" i="36"/>
  <c r="F960" i="36" s="1"/>
  <c r="E36" i="36"/>
  <c r="E188" i="36"/>
  <c r="F188" i="36" s="1"/>
  <c r="E385" i="36"/>
  <c r="E314" i="36"/>
  <c r="E448" i="36"/>
  <c r="H448" i="36" s="1"/>
  <c r="E509" i="36"/>
  <c r="G509" i="36" s="1"/>
  <c r="E961" i="36"/>
  <c r="E179" i="36"/>
  <c r="H179" i="36" s="1"/>
  <c r="E183" i="36"/>
  <c r="E309" i="36"/>
  <c r="E443" i="36"/>
  <c r="F443" i="36" s="1"/>
  <c r="E504" i="36"/>
  <c r="H504" i="36" s="1"/>
  <c r="E32" i="36"/>
  <c r="H32" i="36" s="1"/>
  <c r="E184" i="36"/>
  <c r="F184" i="36" s="1"/>
  <c r="E234" i="36"/>
  <c r="G234" i="36" s="1"/>
  <c r="E575" i="36"/>
  <c r="F575" i="36" s="1"/>
  <c r="E310" i="36"/>
  <c r="F310" i="36" s="1"/>
  <c r="E505" i="36"/>
  <c r="G505" i="36" s="1"/>
  <c r="E957" i="36"/>
  <c r="F957" i="36" s="1"/>
  <c r="E37" i="36"/>
  <c r="F37" i="36" s="1"/>
  <c r="E189" i="36"/>
  <c r="F189" i="36" s="1"/>
  <c r="E239" i="36"/>
  <c r="F239" i="36" s="1"/>
  <c r="E580" i="36"/>
  <c r="F580" i="36" s="1"/>
  <c r="E315" i="36"/>
  <c r="F315" i="36" s="1"/>
  <c r="E962" i="36"/>
  <c r="G962" i="36" s="1"/>
  <c r="E38" i="36"/>
  <c r="F38" i="36" s="1"/>
  <c r="E190" i="36"/>
  <c r="G190" i="36" s="1"/>
  <c r="E240" i="36"/>
  <c r="H240" i="36" s="1"/>
  <c r="E581" i="36"/>
  <c r="E387" i="36"/>
  <c r="F387" i="36" s="1"/>
  <c r="E450" i="36"/>
  <c r="H450" i="36" s="1"/>
  <c r="E511" i="36"/>
  <c r="E963" i="36"/>
  <c r="F963" i="36" s="1"/>
  <c r="E39" i="36"/>
  <c r="H39" i="36" s="1"/>
  <c r="E191" i="36"/>
  <c r="G191" i="36" s="1"/>
  <c r="E241" i="36"/>
  <c r="E582" i="36"/>
  <c r="E388" i="36"/>
  <c r="F388" i="36" s="1"/>
  <c r="E512" i="36"/>
  <c r="F512" i="36" s="1"/>
  <c r="E964" i="36"/>
  <c r="F964" i="36" s="1"/>
  <c r="E40" i="36"/>
  <c r="H40" i="36" s="1"/>
  <c r="E192" i="36"/>
  <c r="F192" i="36" s="1"/>
  <c r="E389" i="36"/>
  <c r="G389" i="36" s="1"/>
  <c r="E318" i="36"/>
  <c r="G318" i="36" s="1"/>
  <c r="E452" i="36"/>
  <c r="G452" i="36" s="1"/>
  <c r="E965" i="36"/>
  <c r="E41" i="36"/>
  <c r="H41" i="36" s="1"/>
  <c r="E193" i="36"/>
  <c r="E319" i="36"/>
  <c r="G319" i="36" s="1"/>
  <c r="E453" i="36"/>
  <c r="G453" i="36" s="1"/>
  <c r="E11" i="36"/>
  <c r="F11" i="36" s="1"/>
  <c r="E163" i="36"/>
  <c r="H163" i="36" s="1"/>
  <c r="E213" i="36"/>
  <c r="H213" i="36" s="1"/>
  <c r="E360" i="36"/>
  <c r="G360" i="36" s="1"/>
  <c r="E289" i="36"/>
  <c r="G289" i="36" s="1"/>
  <c r="AJ7" i="30"/>
  <c r="AI7" i="30"/>
  <c r="AH7" i="30"/>
  <c r="AG7" i="30"/>
  <c r="AF7" i="30"/>
  <c r="AE7" i="30"/>
  <c r="AD7" i="30"/>
  <c r="AB7" i="30"/>
  <c r="S7" i="30"/>
  <c r="K7" i="30"/>
  <c r="F43" i="36"/>
  <c r="P11" i="33"/>
  <c r="E667" i="36" s="1"/>
  <c r="H667" i="36" s="1"/>
  <c r="P13" i="33"/>
  <c r="E669" i="36" s="1"/>
  <c r="G669" i="36" s="1"/>
  <c r="P15" i="33"/>
  <c r="E671" i="36" s="1"/>
  <c r="P16" i="33"/>
  <c r="E672" i="36" s="1"/>
  <c r="F672" i="36" s="1"/>
  <c r="D7" i="31"/>
  <c r="D7" i="33" s="1"/>
  <c r="F7" i="33" s="1"/>
  <c r="F7" i="38" s="1"/>
  <c r="O24" i="33"/>
  <c r="E642" i="36" s="1"/>
  <c r="F642" i="36" s="1"/>
  <c r="N21" i="33"/>
  <c r="E899" i="36" s="1"/>
  <c r="L17" i="33"/>
  <c r="E793" i="36" s="1"/>
  <c r="H793" i="36" s="1"/>
  <c r="J14" i="33"/>
  <c r="J12" i="33"/>
  <c r="J10" i="33"/>
  <c r="M43" i="33"/>
  <c r="E854" i="36" s="1"/>
  <c r="F854" i="36" s="1"/>
  <c r="N23" i="33"/>
  <c r="E916" i="36" s="1"/>
  <c r="G916" i="36" s="1"/>
  <c r="M19" i="33"/>
  <c r="E845" i="36" s="1"/>
  <c r="F845" i="36" s="1"/>
  <c r="L43" i="33"/>
  <c r="E803" i="36" s="1"/>
  <c r="J25" i="33"/>
  <c r="M21" i="33"/>
  <c r="E848" i="36" s="1"/>
  <c r="M8" i="33"/>
  <c r="E835" i="36" s="1"/>
  <c r="M45" i="33"/>
  <c r="E860" i="36" s="1"/>
  <c r="G860" i="36" s="1"/>
  <c r="O45" i="33"/>
  <c r="E636" i="36" s="1"/>
  <c r="F636" i="36" s="1"/>
  <c r="J44" i="33"/>
  <c r="O16" i="33"/>
  <c r="E619" i="36" s="1"/>
  <c r="O12" i="33"/>
  <c r="E615" i="36" s="1"/>
  <c r="F615" i="36" s="1"/>
  <c r="L8" i="33"/>
  <c r="E784" i="36" s="1"/>
  <c r="N44" i="33"/>
  <c r="E906" i="36" s="1"/>
  <c r="L16" i="33"/>
  <c r="E792" i="36" s="1"/>
  <c r="J13" i="33"/>
  <c r="J24" i="33"/>
  <c r="M44" i="33"/>
  <c r="E855" i="36" s="1"/>
  <c r="O9" i="33"/>
  <c r="E612" i="36" s="1"/>
  <c r="M41" i="33"/>
  <c r="E850" i="36" s="1"/>
  <c r="H850" i="36" s="1"/>
  <c r="O41" i="33"/>
  <c r="E626" i="36" s="1"/>
  <c r="N15" i="33"/>
  <c r="E893" i="36" s="1"/>
  <c r="F893" i="36" s="1"/>
  <c r="J21" i="33"/>
  <c r="L20" i="33"/>
  <c r="E796" i="36" s="1"/>
  <c r="F796" i="36" s="1"/>
  <c r="N19" i="33"/>
  <c r="E896" i="36" s="1"/>
  <c r="M17" i="33"/>
  <c r="E844" i="36" s="1"/>
  <c r="O17" i="33"/>
  <c r="E620" i="36" s="1"/>
  <c r="I19" i="38"/>
  <c r="E727" i="36"/>
  <c r="G727" i="36" s="1"/>
  <c r="H292" i="36"/>
  <c r="F292" i="36"/>
  <c r="H40" i="33" l="1"/>
  <c r="H32" i="38" s="1"/>
  <c r="E40" i="33"/>
  <c r="D44" i="38"/>
  <c r="E29" i="33"/>
  <c r="D25" i="38"/>
  <c r="E35" i="33"/>
  <c r="F30" i="33"/>
  <c r="F45" i="38" s="1"/>
  <c r="E30" i="33"/>
  <c r="F22" i="33"/>
  <c r="F22" i="38" s="1"/>
  <c r="E22" i="33"/>
  <c r="E22" i="38" s="1"/>
  <c r="G589" i="36"/>
  <c r="F589" i="36"/>
  <c r="H46" i="36"/>
  <c r="F46" i="36"/>
  <c r="U32" i="30"/>
  <c r="L30" i="30"/>
  <c r="L28" i="33"/>
  <c r="E819" i="36" s="1"/>
  <c r="F819" i="36" s="1"/>
  <c r="O13" i="33"/>
  <c r="E616" i="36" s="1"/>
  <c r="F616" i="36" s="1"/>
  <c r="P23" i="33"/>
  <c r="E694" i="36" s="1"/>
  <c r="G694" i="36" s="1"/>
  <c r="M33" i="33"/>
  <c r="E875" i="36" s="1"/>
  <c r="P17" i="33"/>
  <c r="E673" i="36" s="1"/>
  <c r="G673" i="36" s="1"/>
  <c r="F41" i="36"/>
  <c r="D7" i="30"/>
  <c r="I7" i="31"/>
  <c r="H7" i="31"/>
  <c r="G7" i="31"/>
  <c r="P19" i="33"/>
  <c r="E674" i="36" s="1"/>
  <c r="J23" i="33"/>
  <c r="L11" i="33"/>
  <c r="E787" i="36" s="1"/>
  <c r="F787" i="36" s="1"/>
  <c r="M9" i="33"/>
  <c r="E836" i="36" s="1"/>
  <c r="G836" i="36" s="1"/>
  <c r="L41" i="33"/>
  <c r="E799" i="36" s="1"/>
  <c r="H799" i="36" s="1"/>
  <c r="T18" i="30"/>
  <c r="L29" i="30"/>
  <c r="E37" i="30"/>
  <c r="J47" i="30"/>
  <c r="W45" i="30"/>
  <c r="W30" i="30"/>
  <c r="O31" i="33"/>
  <c r="E649" i="36" s="1"/>
  <c r="M16" i="33"/>
  <c r="E843" i="36" s="1"/>
  <c r="L9" i="33"/>
  <c r="E785" i="36" s="1"/>
  <c r="G785" i="36" s="1"/>
  <c r="P9" i="33"/>
  <c r="E665" i="36" s="1"/>
  <c r="W14" i="30"/>
  <c r="T29" i="30"/>
  <c r="O32" i="33"/>
  <c r="E650" i="36" s="1"/>
  <c r="G650" i="36" s="1"/>
  <c r="W9" i="30"/>
  <c r="N17" i="33"/>
  <c r="E895" i="36" s="1"/>
  <c r="G895" i="36" s="1"/>
  <c r="L41" i="30"/>
  <c r="C25" i="30"/>
  <c r="O39" i="33"/>
  <c r="E634" i="36" s="1"/>
  <c r="H634" i="36" s="1"/>
  <c r="U22" i="30"/>
  <c r="D14" i="33"/>
  <c r="F14" i="33" s="1"/>
  <c r="F14" i="38" s="1"/>
  <c r="N20" i="33"/>
  <c r="E898" i="36" s="1"/>
  <c r="H898" i="36" s="1"/>
  <c r="P25" i="33"/>
  <c r="E696" i="36" s="1"/>
  <c r="H696" i="36" s="1"/>
  <c r="O21" i="33"/>
  <c r="E624" i="36" s="1"/>
  <c r="H624" i="36" s="1"/>
  <c r="J9" i="33"/>
  <c r="P12" i="33"/>
  <c r="E668" i="36" s="1"/>
  <c r="F668" i="36" s="1"/>
  <c r="O29" i="33"/>
  <c r="E647" i="36" s="1"/>
  <c r="G647" i="36" s="1"/>
  <c r="D13" i="33"/>
  <c r="D13" i="38" s="1"/>
  <c r="J42" i="33"/>
  <c r="O46" i="33"/>
  <c r="E637" i="36" s="1"/>
  <c r="G637" i="36" s="1"/>
  <c r="D44" i="33"/>
  <c r="U31" i="30"/>
  <c r="J15" i="30"/>
  <c r="E20" i="30"/>
  <c r="D19" i="33"/>
  <c r="O8" i="33"/>
  <c r="E611" i="36" s="1"/>
  <c r="H611" i="36" s="1"/>
  <c r="O23" i="33"/>
  <c r="E641" i="36" s="1"/>
  <c r="G641" i="36" s="1"/>
  <c r="H14" i="33"/>
  <c r="H14" i="38" s="1"/>
  <c r="D37" i="33"/>
  <c r="H22" i="33"/>
  <c r="H22" i="38" s="1"/>
  <c r="C7" i="30"/>
  <c r="H30" i="36"/>
  <c r="G30" i="36"/>
  <c r="F49" i="36"/>
  <c r="G49" i="36"/>
  <c r="G28" i="36"/>
  <c r="F28" i="36"/>
  <c r="H36" i="36"/>
  <c r="G36" i="36"/>
  <c r="H29" i="36"/>
  <c r="F29" i="36"/>
  <c r="G35" i="36"/>
  <c r="F35" i="36"/>
  <c r="G51" i="36"/>
  <c r="F51" i="36"/>
  <c r="F23" i="36"/>
  <c r="H23" i="36"/>
  <c r="D8" i="38"/>
  <c r="E8" i="33"/>
  <c r="E8" i="38" s="1"/>
  <c r="H33" i="36"/>
  <c r="F33" i="36"/>
  <c r="G52" i="36"/>
  <c r="F52" i="36"/>
  <c r="H561" i="36"/>
  <c r="G561" i="36"/>
  <c r="F311" i="36"/>
  <c r="G311" i="36"/>
  <c r="H50" i="36"/>
  <c r="F50" i="36"/>
  <c r="H42" i="36"/>
  <c r="G42" i="36"/>
  <c r="H34" i="36"/>
  <c r="F34" i="36"/>
  <c r="C8" i="30"/>
  <c r="I23" i="38"/>
  <c r="Y37" i="33"/>
  <c r="E737" i="36" s="1"/>
  <c r="J39" i="33"/>
  <c r="Y31" i="33"/>
  <c r="E754" i="36" s="1"/>
  <c r="I11" i="38"/>
  <c r="Y43" i="33"/>
  <c r="E735" i="36" s="1"/>
  <c r="H735" i="36" s="1"/>
  <c r="I10" i="38"/>
  <c r="Y10" i="33"/>
  <c r="C35" i="30"/>
  <c r="Y29" i="33"/>
  <c r="E752" i="36" s="1"/>
  <c r="Y47" i="33"/>
  <c r="E743" i="36" s="1"/>
  <c r="I7" i="33"/>
  <c r="R7" i="30"/>
  <c r="F7" i="31"/>
  <c r="Q7" i="30"/>
  <c r="AL7" i="31"/>
  <c r="AK7" i="30" s="1"/>
  <c r="AD7" i="31"/>
  <c r="AC7" i="30" s="1"/>
  <c r="O7" i="30"/>
  <c r="N7" i="30"/>
  <c r="AB7" i="31"/>
  <c r="AA7" i="30" s="1"/>
  <c r="AA7" i="31"/>
  <c r="Z7" i="30" s="1"/>
  <c r="Z7" i="31"/>
  <c r="Y7" i="30" s="1"/>
  <c r="M7" i="31"/>
  <c r="P7" i="33" s="1"/>
  <c r="E663" i="36" s="1"/>
  <c r="F663" i="36" s="1"/>
  <c r="Y7" i="31"/>
  <c r="X7" i="30" s="1"/>
  <c r="K7" i="31"/>
  <c r="J7" i="33" s="1"/>
  <c r="X7" i="31"/>
  <c r="J7" i="31"/>
  <c r="I7" i="30" s="1"/>
  <c r="V7" i="31"/>
  <c r="M7" i="33" s="1"/>
  <c r="E834" i="36" s="1"/>
  <c r="F834" i="36" s="1"/>
  <c r="U7" i="31"/>
  <c r="P7" i="30"/>
  <c r="M7" i="30"/>
  <c r="F7" i="30"/>
  <c r="G7" i="30"/>
  <c r="H7" i="30"/>
  <c r="W7" i="31"/>
  <c r="V7" i="30" s="1"/>
  <c r="Y26" i="33"/>
  <c r="E749" i="36" s="1"/>
  <c r="C40" i="30"/>
  <c r="C18" i="30"/>
  <c r="C9" i="30"/>
  <c r="I39" i="38"/>
  <c r="Y24" i="33"/>
  <c r="E747" i="36" s="1"/>
  <c r="H747" i="36" s="1"/>
  <c r="I34" i="38"/>
  <c r="Y45" i="33"/>
  <c r="E741" i="36" s="1"/>
  <c r="F741" i="36" s="1"/>
  <c r="F561" i="36"/>
  <c r="H188" i="36"/>
  <c r="G428" i="36"/>
  <c r="H174" i="36"/>
  <c r="F491" i="36"/>
  <c r="H312" i="36"/>
  <c r="H166" i="36"/>
  <c r="H20" i="36"/>
  <c r="G20" i="36"/>
  <c r="G300" i="36"/>
  <c r="G510" i="36"/>
  <c r="F202" i="36"/>
  <c r="F437" i="36"/>
  <c r="H307" i="36"/>
  <c r="H589" i="36"/>
  <c r="F936" i="36"/>
  <c r="H936" i="36"/>
  <c r="G443" i="36"/>
  <c r="F185" i="36"/>
  <c r="H443" i="36"/>
  <c r="G580" i="36"/>
  <c r="H957" i="36"/>
  <c r="F570" i="36"/>
  <c r="H437" i="36"/>
  <c r="G243" i="36"/>
  <c r="F585" i="36"/>
  <c r="F360" i="36"/>
  <c r="H491" i="36"/>
  <c r="F328" i="36"/>
  <c r="G515" i="36"/>
  <c r="H300" i="36"/>
  <c r="H369" i="36"/>
  <c r="H945" i="36"/>
  <c r="G393" i="36"/>
  <c r="H393" i="36"/>
  <c r="H360" i="36"/>
  <c r="G218" i="36"/>
  <c r="H361" i="36"/>
  <c r="H12" i="36"/>
  <c r="G937" i="36"/>
  <c r="H227" i="36"/>
  <c r="H175" i="36"/>
  <c r="G174" i="36"/>
  <c r="G166" i="36"/>
  <c r="F312" i="36"/>
  <c r="H510" i="36"/>
  <c r="F969" i="36"/>
  <c r="H392" i="36"/>
  <c r="H964" i="36"/>
  <c r="G369" i="36"/>
  <c r="F945" i="36"/>
  <c r="G182" i="36"/>
  <c r="G307" i="36"/>
  <c r="H311" i="36"/>
  <c r="F361" i="36"/>
  <c r="G188" i="36"/>
  <c r="H580" i="36"/>
  <c r="F12" i="36"/>
  <c r="G202" i="36"/>
  <c r="F515" i="36"/>
  <c r="H969" i="36"/>
  <c r="H11" i="36"/>
  <c r="F218" i="36"/>
  <c r="F428" i="36"/>
  <c r="F937" i="36"/>
  <c r="F227" i="36"/>
  <c r="G203" i="36"/>
  <c r="G326" i="36"/>
  <c r="F308" i="36"/>
  <c r="G388" i="36"/>
  <c r="G964" i="36"/>
  <c r="F243" i="36"/>
  <c r="H388" i="36"/>
  <c r="H44" i="36"/>
  <c r="H203" i="36"/>
  <c r="F187" i="36"/>
  <c r="H585" i="36"/>
  <c r="F924" i="36"/>
  <c r="F326" i="36"/>
  <c r="G187" i="36"/>
  <c r="H182" i="36"/>
  <c r="G308" i="36"/>
  <c r="H328" i="36"/>
  <c r="G11" i="36"/>
  <c r="G395" i="36"/>
  <c r="H323" i="36"/>
  <c r="H963" i="36"/>
  <c r="F291" i="36"/>
  <c r="H387" i="36"/>
  <c r="H436" i="36"/>
  <c r="H944" i="36"/>
  <c r="G504" i="36"/>
  <c r="H560" i="36"/>
  <c r="F439" i="36"/>
  <c r="G192" i="36"/>
  <c r="F498" i="36"/>
  <c r="F448" i="36"/>
  <c r="G367" i="36"/>
  <c r="G252" i="36"/>
  <c r="G19" i="36"/>
  <c r="G963" i="36"/>
  <c r="F175" i="36"/>
  <c r="F199" i="36"/>
  <c r="H301" i="36"/>
  <c r="G436" i="36"/>
  <c r="H226" i="36"/>
  <c r="G499" i="36"/>
  <c r="F559" i="36"/>
  <c r="F321" i="36"/>
  <c r="H252" i="36"/>
  <c r="G249" i="36"/>
  <c r="H568" i="36"/>
  <c r="G322" i="36"/>
  <c r="F967" i="36"/>
  <c r="F196" i="36"/>
  <c r="F560" i="36"/>
  <c r="G291" i="36"/>
  <c r="G164" i="36"/>
  <c r="G569" i="36"/>
  <c r="H225" i="36"/>
  <c r="H499" i="36"/>
  <c r="H962" i="36"/>
  <c r="G215" i="36"/>
  <c r="G17" i="36"/>
  <c r="F171" i="36"/>
  <c r="H249" i="36"/>
  <c r="G250" i="36"/>
  <c r="F392" i="36"/>
  <c r="F461" i="36"/>
  <c r="H569" i="36"/>
  <c r="F488" i="36"/>
  <c r="H215" i="36"/>
  <c r="G570" i="36"/>
  <c r="H290" i="36"/>
  <c r="G488" i="36"/>
  <c r="F237" i="36"/>
  <c r="F232" i="36"/>
  <c r="G390" i="36"/>
  <c r="F441" i="36"/>
  <c r="H854" i="36"/>
  <c r="F962" i="36"/>
  <c r="H391" i="36"/>
  <c r="F504" i="36"/>
  <c r="G558" i="36"/>
  <c r="F425" i="36"/>
  <c r="F943" i="36"/>
  <c r="F381" i="36"/>
  <c r="F235" i="36"/>
  <c r="H567" i="36"/>
  <c r="H26" i="36"/>
  <c r="F386" i="36"/>
  <c r="H232" i="36"/>
  <c r="G441" i="36"/>
  <c r="F223" i="36"/>
  <c r="H435" i="36"/>
  <c r="F565" i="36"/>
  <c r="G957" i="36"/>
  <c r="F213" i="36"/>
  <c r="G366" i="36"/>
  <c r="H171" i="36"/>
  <c r="F225" i="36"/>
  <c r="G297" i="36"/>
  <c r="H497" i="36"/>
  <c r="F567" i="36"/>
  <c r="F951" i="36"/>
  <c r="F217" i="36"/>
  <c r="G427" i="36"/>
  <c r="G387" i="36"/>
  <c r="H299" i="36"/>
  <c r="G584" i="36"/>
  <c r="H38" i="36"/>
  <c r="H490" i="36"/>
  <c r="H427" i="36"/>
  <c r="F173" i="36"/>
  <c r="F318" i="36"/>
  <c r="G301" i="36"/>
  <c r="F505" i="36"/>
  <c r="H173" i="36"/>
  <c r="H395" i="36"/>
  <c r="G490" i="36"/>
  <c r="H368" i="36"/>
  <c r="F19" i="36"/>
  <c r="F165" i="36"/>
  <c r="F323" i="36"/>
  <c r="H575" i="36"/>
  <c r="G226" i="36"/>
  <c r="F944" i="36"/>
  <c r="H584" i="36"/>
  <c r="F367" i="36"/>
  <c r="F463" i="36"/>
  <c r="H231" i="36"/>
  <c r="G439" i="36"/>
  <c r="H165" i="36"/>
  <c r="H196" i="36"/>
  <c r="G237" i="36"/>
  <c r="G324" i="36"/>
  <c r="G391" i="36"/>
  <c r="F447" i="36"/>
  <c r="G254" i="36"/>
  <c r="G575" i="36"/>
  <c r="G199" i="36"/>
  <c r="F164" i="36"/>
  <c r="H230" i="36"/>
  <c r="H386" i="36"/>
  <c r="H505" i="36"/>
  <c r="H574" i="36"/>
  <c r="H447" i="36"/>
  <c r="H442" i="36"/>
  <c r="G251" i="36"/>
  <c r="G460" i="36"/>
  <c r="H217" i="36"/>
  <c r="F368" i="36"/>
  <c r="H445" i="36"/>
  <c r="F434" i="36"/>
  <c r="F968" i="36"/>
  <c r="H16" i="36"/>
  <c r="F297" i="36"/>
  <c r="F558" i="36"/>
  <c r="H425" i="36"/>
  <c r="G16" i="36"/>
  <c r="H192" i="36"/>
  <c r="F299" i="36"/>
  <c r="F319" i="36"/>
  <c r="G381" i="36"/>
  <c r="G433" i="36"/>
  <c r="F26" i="36"/>
  <c r="H318" i="36"/>
  <c r="H592" i="36"/>
  <c r="H296" i="36"/>
  <c r="G950" i="36"/>
  <c r="H315" i="36"/>
  <c r="H17" i="36"/>
  <c r="F459" i="36"/>
  <c r="G495" i="36"/>
  <c r="G968" i="36"/>
  <c r="F364" i="36"/>
  <c r="F231" i="36"/>
  <c r="F324" i="36"/>
  <c r="H460" i="36"/>
  <c r="F172" i="36"/>
  <c r="H250" i="36"/>
  <c r="G442" i="36"/>
  <c r="G960" i="36"/>
  <c r="F191" i="36"/>
  <c r="G235" i="36"/>
  <c r="F230" i="36"/>
  <c r="F445" i="36"/>
  <c r="G238" i="36"/>
  <c r="F462" i="36"/>
  <c r="F971" i="36"/>
  <c r="G956" i="36"/>
  <c r="H191" i="36"/>
  <c r="F170" i="36"/>
  <c r="G463" i="36"/>
  <c r="G440" i="36"/>
  <c r="F296" i="36"/>
  <c r="F426" i="36"/>
  <c r="H446" i="36"/>
  <c r="H462" i="36"/>
  <c r="H238" i="36"/>
  <c r="H522" i="36"/>
  <c r="G213" i="36"/>
  <c r="G559" i="36"/>
  <c r="G18" i="36"/>
  <c r="H426" i="36"/>
  <c r="G224" i="36"/>
  <c r="H464" i="36"/>
  <c r="F446" i="36"/>
  <c r="G594" i="36"/>
  <c r="F464" i="36"/>
  <c r="G448" i="36"/>
  <c r="H525" i="36"/>
  <c r="H364" i="36"/>
  <c r="H28" i="36"/>
  <c r="G489" i="36"/>
  <c r="G498" i="36"/>
  <c r="G216" i="36"/>
  <c r="F251" i="36"/>
  <c r="H253" i="36"/>
  <c r="F236" i="36"/>
  <c r="G236" i="36"/>
  <c r="G461" i="36"/>
  <c r="F254" i="36"/>
  <c r="G574" i="36"/>
  <c r="H380" i="36"/>
  <c r="H967" i="36"/>
  <c r="F15" i="36"/>
  <c r="F496" i="36"/>
  <c r="G298" i="36"/>
  <c r="F557" i="36"/>
  <c r="G253" i="36"/>
  <c r="G317" i="36"/>
  <c r="F390" i="36"/>
  <c r="H440" i="36"/>
  <c r="H977" i="36"/>
  <c r="G913" i="36"/>
  <c r="H976" i="36"/>
  <c r="G46" i="36"/>
  <c r="F578" i="36"/>
  <c r="H432" i="36"/>
  <c r="H424" i="36"/>
  <c r="F942" i="36"/>
  <c r="G500" i="36"/>
  <c r="H247" i="36"/>
  <c r="F375" i="36"/>
  <c r="F453" i="36"/>
  <c r="F519" i="36"/>
  <c r="F577" i="36"/>
  <c r="G223" i="36"/>
  <c r="H951" i="36"/>
  <c r="G50" i="36"/>
  <c r="G616" i="36"/>
  <c r="H373" i="36"/>
  <c r="F497" i="36"/>
  <c r="F424" i="36"/>
  <c r="H452" i="36"/>
  <c r="F517" i="36"/>
  <c r="F435" i="36"/>
  <c r="F32" i="36"/>
  <c r="H960" i="36"/>
  <c r="F456" i="36"/>
  <c r="F433" i="36"/>
  <c r="H595" i="36"/>
  <c r="H573" i="36"/>
  <c r="H35" i="36"/>
  <c r="H484" i="36"/>
  <c r="G29" i="36"/>
  <c r="G557" i="36"/>
  <c r="H194" i="36"/>
  <c r="H520" i="36"/>
  <c r="F501" i="36"/>
  <c r="G514" i="36"/>
  <c r="F593" i="36"/>
  <c r="G977" i="36"/>
  <c r="G572" i="36"/>
  <c r="G31" i="36"/>
  <c r="F30" i="36"/>
  <c r="H51" i="36"/>
  <c r="F14" i="36"/>
  <c r="H517" i="36"/>
  <c r="H49" i="36"/>
  <c r="G365" i="36"/>
  <c r="F27" i="36"/>
  <c r="G455" i="36"/>
  <c r="F494" i="36"/>
  <c r="F591" i="36"/>
  <c r="H509" i="36"/>
  <c r="H571" i="36"/>
  <c r="G33" i="36"/>
  <c r="H31" i="36"/>
  <c r="G518" i="36"/>
  <c r="F214" i="36"/>
  <c r="F365" i="36"/>
  <c r="G941" i="36"/>
  <c r="G27" i="36"/>
  <c r="H487" i="36"/>
  <c r="F380" i="36"/>
  <c r="G521" i="36"/>
  <c r="F495" i="36"/>
  <c r="G588" i="36"/>
  <c r="H506" i="36"/>
  <c r="F486" i="36"/>
  <c r="H214" i="36"/>
  <c r="H941" i="36"/>
  <c r="F949" i="36"/>
  <c r="H376" i="36"/>
  <c r="F950" i="36"/>
  <c r="G519" i="36"/>
  <c r="G565" i="36"/>
  <c r="G576" i="36"/>
  <c r="H583" i="36"/>
  <c r="H511" i="36"/>
  <c r="G511" i="36"/>
  <c r="F511" i="36"/>
  <c r="F972" i="36"/>
  <c r="G972" i="36"/>
  <c r="H972" i="36"/>
  <c r="G248" i="36"/>
  <c r="H248" i="36"/>
  <c r="G394" i="36"/>
  <c r="F394" i="36"/>
  <c r="H394" i="36"/>
  <c r="H586" i="36"/>
  <c r="F586" i="36"/>
  <c r="H516" i="36"/>
  <c r="G554" i="36"/>
  <c r="H554" i="36"/>
  <c r="G512" i="36"/>
  <c r="H512" i="36"/>
  <c r="H961" i="36"/>
  <c r="F961" i="36"/>
  <c r="H384" i="36"/>
  <c r="G384" i="36"/>
  <c r="H958" i="36"/>
  <c r="F958" i="36"/>
  <c r="G958" i="36"/>
  <c r="F399" i="36"/>
  <c r="G399" i="36"/>
  <c r="F398" i="36"/>
  <c r="G398" i="36"/>
  <c r="H398" i="36"/>
  <c r="H397" i="36"/>
  <c r="G397" i="36"/>
  <c r="F397" i="36"/>
  <c r="G516" i="36"/>
  <c r="F384" i="36"/>
  <c r="G961" i="36"/>
  <c r="G965" i="36"/>
  <c r="H965" i="36"/>
  <c r="F965" i="36"/>
  <c r="F179" i="36"/>
  <c r="G179" i="36"/>
  <c r="G47" i="36"/>
  <c r="H47" i="36"/>
  <c r="F47" i="36"/>
  <c r="H45" i="36"/>
  <c r="F45" i="36"/>
  <c r="G586" i="36"/>
  <c r="H966" i="36"/>
  <c r="G966" i="36"/>
  <c r="H183" i="36"/>
  <c r="F183" i="36"/>
  <c r="F383" i="36"/>
  <c r="G383" i="36"/>
  <c r="F382" i="36"/>
  <c r="G382" i="36"/>
  <c r="H953" i="36"/>
  <c r="G953" i="36"/>
  <c r="F954" i="36"/>
  <c r="H954" i="36"/>
  <c r="G954" i="36"/>
  <c r="F955" i="36"/>
  <c r="G955" i="36"/>
  <c r="H955" i="36"/>
  <c r="F974" i="36"/>
  <c r="H974" i="36"/>
  <c r="G974" i="36"/>
  <c r="H973" i="36"/>
  <c r="G973" i="36"/>
  <c r="F48" i="36"/>
  <c r="H48" i="36"/>
  <c r="H400" i="36"/>
  <c r="H198" i="36"/>
  <c r="H399" i="36"/>
  <c r="H845" i="36"/>
  <c r="G845" i="36"/>
  <c r="G674" i="36"/>
  <c r="F674" i="36"/>
  <c r="G976" i="36"/>
  <c r="H382" i="36"/>
  <c r="F193" i="36"/>
  <c r="G193" i="36"/>
  <c r="H193" i="36"/>
  <c r="F389" i="36"/>
  <c r="H389" i="36"/>
  <c r="F581" i="36"/>
  <c r="G581" i="36"/>
  <c r="H581" i="36"/>
  <c r="F305" i="36"/>
  <c r="G305" i="36"/>
  <c r="G396" i="36"/>
  <c r="F396" i="36"/>
  <c r="H396" i="36"/>
  <c r="H970" i="36"/>
  <c r="G970" i="36"/>
  <c r="G938" i="36"/>
  <c r="F938" i="36"/>
  <c r="F582" i="36"/>
  <c r="G582" i="36"/>
  <c r="F309" i="36"/>
  <c r="G309" i="36"/>
  <c r="H385" i="36"/>
  <c r="F385" i="36"/>
  <c r="G385" i="36"/>
  <c r="F959" i="36"/>
  <c r="G959" i="36"/>
  <c r="H377" i="36"/>
  <c r="G377" i="36"/>
  <c r="G378" i="36"/>
  <c r="F378" i="36"/>
  <c r="H378" i="36"/>
  <c r="H379" i="36"/>
  <c r="G379" i="36"/>
  <c r="H401" i="36"/>
  <c r="G401" i="36"/>
  <c r="H975" i="36"/>
  <c r="G975" i="36"/>
  <c r="F587" i="36"/>
  <c r="H587" i="36"/>
  <c r="F970" i="36"/>
  <c r="H383" i="36"/>
  <c r="H848" i="36"/>
  <c r="F848" i="36"/>
  <c r="G848" i="36"/>
  <c r="F248" i="36"/>
  <c r="H305" i="36"/>
  <c r="G183" i="36"/>
  <c r="F377" i="36"/>
  <c r="F400" i="36"/>
  <c r="F953" i="36"/>
  <c r="F973" i="36"/>
  <c r="H582" i="36"/>
  <c r="F556" i="36"/>
  <c r="F514" i="36"/>
  <c r="H423" i="36"/>
  <c r="F295" i="36"/>
  <c r="F222" i="36"/>
  <c r="G25" i="36"/>
  <c r="H170" i="36"/>
  <c r="G971" i="36"/>
  <c r="H521" i="36"/>
  <c r="G423" i="36"/>
  <c r="H295" i="36"/>
  <c r="G432" i="36"/>
  <c r="G222" i="36"/>
  <c r="F366" i="36"/>
  <c r="G942" i="36"/>
  <c r="H500" i="36"/>
  <c r="H25" i="36"/>
  <c r="G952" i="36"/>
  <c r="F374" i="36"/>
  <c r="G194" i="36"/>
  <c r="G316" i="36"/>
  <c r="G315" i="36"/>
  <c r="H459" i="36"/>
  <c r="G513" i="36"/>
  <c r="G520" i="36"/>
  <c r="F509" i="36"/>
  <c r="F592" i="36"/>
  <c r="G579" i="36"/>
  <c r="F583" i="36"/>
  <c r="H590" i="36"/>
  <c r="F195" i="36"/>
  <c r="F178" i="36"/>
  <c r="H320" i="36"/>
  <c r="H576" i="36"/>
  <c r="H52" i="36"/>
  <c r="G24" i="36"/>
  <c r="H940" i="36"/>
  <c r="H310" i="36"/>
  <c r="G508" i="36"/>
  <c r="F588" i="36"/>
  <c r="H501" i="36"/>
  <c r="H579" i="36"/>
  <c r="H956" i="36"/>
  <c r="H431" i="36"/>
  <c r="F376" i="36"/>
  <c r="F952" i="36"/>
  <c r="G487" i="36"/>
  <c r="H374" i="36"/>
  <c r="G178" i="36"/>
  <c r="G310" i="36"/>
  <c r="H453" i="36"/>
  <c r="F572" i="36"/>
  <c r="G566" i="36"/>
  <c r="H319" i="36"/>
  <c r="G456" i="36"/>
  <c r="G854" i="36"/>
  <c r="G34" i="36"/>
  <c r="H37" i="36"/>
  <c r="H221" i="36"/>
  <c r="F513" i="36"/>
  <c r="F36" i="36"/>
  <c r="G41" i="36"/>
  <c r="G431" i="36"/>
  <c r="G375" i="36"/>
  <c r="H451" i="36"/>
  <c r="F525" i="36"/>
  <c r="F503" i="36"/>
  <c r="F518" i="36"/>
  <c r="G595" i="36"/>
  <c r="G573" i="36"/>
  <c r="H566" i="36"/>
  <c r="G494" i="36"/>
  <c r="F913" i="36"/>
  <c r="H444" i="36"/>
  <c r="G444" i="36"/>
  <c r="F438" i="36"/>
  <c r="H438" i="36"/>
  <c r="F372" i="36"/>
  <c r="G372" i="36"/>
  <c r="H946" i="36"/>
  <c r="F946" i="36"/>
  <c r="G21" i="36"/>
  <c r="F21" i="36"/>
  <c r="F449" i="36"/>
  <c r="H449" i="36"/>
  <c r="G177" i="36"/>
  <c r="F177" i="36"/>
  <c r="H177" i="36"/>
  <c r="F220" i="36"/>
  <c r="G220" i="36"/>
  <c r="G168" i="36"/>
  <c r="H168" i="36"/>
  <c r="F168" i="36"/>
  <c r="H363" i="36"/>
  <c r="F363" i="36"/>
  <c r="H485" i="36"/>
  <c r="G485" i="36"/>
  <c r="F555" i="36"/>
  <c r="H492" i="36"/>
  <c r="G555" i="36"/>
  <c r="H455" i="36"/>
  <c r="H429" i="36"/>
  <c r="F444" i="36"/>
  <c r="G242" i="36"/>
  <c r="F242" i="36"/>
  <c r="F429" i="36"/>
  <c r="H22" i="36"/>
  <c r="F240" i="36"/>
  <c r="G370" i="36"/>
  <c r="F234" i="36"/>
  <c r="F247" i="36"/>
  <c r="G451" i="36"/>
  <c r="H289" i="36"/>
  <c r="F289" i="36"/>
  <c r="F163" i="36"/>
  <c r="G163" i="36"/>
  <c r="F302" i="36"/>
  <c r="G302" i="36"/>
  <c r="H948" i="36"/>
  <c r="G948" i="36"/>
  <c r="H562" i="36"/>
  <c r="F562" i="36"/>
  <c r="G303" i="36"/>
  <c r="H303" i="36"/>
  <c r="H371" i="36"/>
  <c r="G371" i="36"/>
  <c r="F371" i="36"/>
  <c r="F493" i="36"/>
  <c r="G493" i="36"/>
  <c r="H871" i="36"/>
  <c r="F871" i="36"/>
  <c r="H219" i="36"/>
  <c r="G14" i="36"/>
  <c r="G363" i="36"/>
  <c r="H176" i="36"/>
  <c r="F948" i="36"/>
  <c r="F219" i="36"/>
  <c r="F485" i="36"/>
  <c r="F939" i="36"/>
  <c r="G449" i="36"/>
  <c r="F241" i="36"/>
  <c r="G241" i="36"/>
  <c r="H241" i="36"/>
  <c r="F293" i="36"/>
  <c r="H939" i="36"/>
  <c r="G176" i="36"/>
  <c r="F370" i="36"/>
  <c r="G246" i="36"/>
  <c r="G22" i="36"/>
  <c r="G458" i="36"/>
  <c r="F458" i="36"/>
  <c r="H457" i="36"/>
  <c r="G457" i="36"/>
  <c r="F563" i="36"/>
  <c r="F13" i="36"/>
  <c r="G563" i="36"/>
  <c r="H493" i="36"/>
  <c r="F430" i="36"/>
  <c r="G13" i="36"/>
  <c r="G185" i="36"/>
  <c r="H21" i="36"/>
  <c r="G240" i="36"/>
  <c r="G946" i="36"/>
  <c r="H246" i="36"/>
  <c r="H234" i="36"/>
  <c r="G438" i="36"/>
  <c r="G23" i="36"/>
  <c r="G229" i="36"/>
  <c r="H229" i="36"/>
  <c r="F325" i="36"/>
  <c r="H325" i="36"/>
  <c r="F228" i="36"/>
  <c r="H228" i="36"/>
  <c r="G228" i="36"/>
  <c r="H167" i="36"/>
  <c r="G167" i="36"/>
  <c r="G362" i="36"/>
  <c r="F362" i="36"/>
  <c r="G492" i="36"/>
  <c r="H938" i="36"/>
  <c r="G239" i="36"/>
  <c r="H239" i="36"/>
  <c r="G244" i="36"/>
  <c r="H244" i="36"/>
  <c r="F947" i="36"/>
  <c r="H947" i="36"/>
  <c r="H294" i="36"/>
  <c r="G294" i="36"/>
  <c r="G450" i="36"/>
  <c r="F450" i="36"/>
  <c r="G245" i="36"/>
  <c r="F245" i="36"/>
  <c r="H293" i="36"/>
  <c r="F303" i="36"/>
  <c r="F454" i="36"/>
  <c r="H372" i="36"/>
  <c r="H220" i="36"/>
  <c r="H430" i="36"/>
  <c r="F457" i="36"/>
  <c r="H454" i="36"/>
  <c r="F452" i="36"/>
  <c r="F233" i="36"/>
  <c r="H233" i="36"/>
  <c r="F314" i="36"/>
  <c r="H314" i="36"/>
  <c r="G314" i="36"/>
  <c r="F313" i="36"/>
  <c r="H313" i="36"/>
  <c r="H186" i="36"/>
  <c r="F186" i="36"/>
  <c r="H306" i="36"/>
  <c r="F306" i="36"/>
  <c r="G180" i="36"/>
  <c r="H180" i="36"/>
  <c r="F181" i="36"/>
  <c r="G181" i="36"/>
  <c r="F330" i="36"/>
  <c r="H330" i="36"/>
  <c r="G330" i="36"/>
  <c r="G204" i="36"/>
  <c r="H204" i="36"/>
  <c r="H329" i="36"/>
  <c r="F329" i="36"/>
  <c r="G329" i="36"/>
  <c r="G327" i="36"/>
  <c r="H327" i="36"/>
  <c r="F201" i="36"/>
  <c r="G201" i="36"/>
  <c r="G200" i="36"/>
  <c r="H200" i="36"/>
  <c r="F200" i="36"/>
  <c r="F554" i="36"/>
  <c r="G290" i="36"/>
  <c r="H486" i="36"/>
  <c r="F298" i="36"/>
  <c r="G221" i="36"/>
  <c r="H556" i="36"/>
  <c r="H18" i="36"/>
  <c r="G15" i="36"/>
  <c r="G943" i="36"/>
  <c r="G940" i="36"/>
  <c r="G373" i="36"/>
  <c r="H197" i="36"/>
  <c r="G197" i="36"/>
  <c r="H184" i="36"/>
  <c r="G184" i="36"/>
  <c r="H190" i="36"/>
  <c r="G320" i="36"/>
  <c r="G304" i="36"/>
  <c r="F322" i="36"/>
  <c r="F317" i="36"/>
  <c r="G522" i="36"/>
  <c r="H502" i="36"/>
  <c r="G496" i="36"/>
  <c r="F508" i="36"/>
  <c r="G593" i="36"/>
  <c r="G577" i="36"/>
  <c r="H578" i="36"/>
  <c r="G564" i="36"/>
  <c r="F966" i="36"/>
  <c r="F169" i="36"/>
  <c r="H309" i="36"/>
  <c r="G434" i="36"/>
  <c r="H503" i="36"/>
  <c r="H594" i="36"/>
  <c r="G37" i="36"/>
  <c r="F40" i="36"/>
  <c r="F216" i="36"/>
  <c r="H195" i="36"/>
  <c r="F224" i="36"/>
  <c r="F304" i="36"/>
  <c r="G506" i="36"/>
  <c r="G523" i="36"/>
  <c r="G507" i="36"/>
  <c r="G524" i="36"/>
  <c r="F502" i="36"/>
  <c r="G591" i="36"/>
  <c r="F571" i="36"/>
  <c r="F564" i="36"/>
  <c r="H316" i="36"/>
  <c r="G39" i="36"/>
  <c r="F42" i="36"/>
  <c r="G40" i="36"/>
  <c r="F39" i="36"/>
  <c r="G38" i="36"/>
  <c r="G32" i="36"/>
  <c r="G45" i="36"/>
  <c r="F44" i="36"/>
  <c r="G43" i="36"/>
  <c r="F484" i="36"/>
  <c r="F489" i="36"/>
  <c r="H24" i="36"/>
  <c r="G949" i="36"/>
  <c r="F568" i="36"/>
  <c r="H189" i="36"/>
  <c r="H169" i="36"/>
  <c r="H172" i="36"/>
  <c r="G198" i="36"/>
  <c r="G321" i="36"/>
  <c r="F523" i="36"/>
  <c r="F507" i="36"/>
  <c r="F590" i="36"/>
  <c r="F190" i="36"/>
  <c r="H524" i="36"/>
  <c r="G189" i="36"/>
  <c r="H686" i="36"/>
  <c r="F850" i="36"/>
  <c r="G850" i="36"/>
  <c r="G871" i="36"/>
  <c r="H700" i="36"/>
  <c r="F700" i="36"/>
  <c r="F698" i="36"/>
  <c r="G698" i="36"/>
  <c r="G642" i="36"/>
  <c r="F632" i="36"/>
  <c r="H642" i="36"/>
  <c r="G632" i="36"/>
  <c r="H635" i="36"/>
  <c r="G635" i="36"/>
  <c r="H855" i="36"/>
  <c r="F855" i="36"/>
  <c r="G855" i="36"/>
  <c r="F926" i="36"/>
  <c r="G926" i="36"/>
  <c r="G615" i="36"/>
  <c r="N46" i="33"/>
  <c r="E912" i="36" s="1"/>
  <c r="G839" i="36"/>
  <c r="H839" i="36"/>
  <c r="H805" i="36"/>
  <c r="F805" i="36"/>
  <c r="J31" i="30"/>
  <c r="J31" i="33"/>
  <c r="O44" i="33"/>
  <c r="E631" i="36" s="1"/>
  <c r="H631" i="36" s="1"/>
  <c r="E44" i="30"/>
  <c r="H615" i="36"/>
  <c r="N24" i="33"/>
  <c r="E917" i="36" s="1"/>
  <c r="G917" i="36" s="1"/>
  <c r="J30" i="30"/>
  <c r="J30" i="33"/>
  <c r="J16" i="30"/>
  <c r="J16" i="33"/>
  <c r="T13" i="30"/>
  <c r="L13" i="33"/>
  <c r="E789" i="36" s="1"/>
  <c r="H789" i="36" s="1"/>
  <c r="M11" i="33"/>
  <c r="E838" i="36" s="1"/>
  <c r="H838" i="36" s="1"/>
  <c r="U11" i="30"/>
  <c r="E43" i="30"/>
  <c r="O43" i="33"/>
  <c r="E630" i="36" s="1"/>
  <c r="F630" i="36" s="1"/>
  <c r="J33" i="30"/>
  <c r="J33" i="33"/>
  <c r="U26" i="30"/>
  <c r="M26" i="33"/>
  <c r="E868" i="36" s="1"/>
  <c r="T25" i="30"/>
  <c r="L25" i="33"/>
  <c r="E816" i="36" s="1"/>
  <c r="M42" i="33"/>
  <c r="E864" i="36" s="1"/>
  <c r="G864" i="36" s="1"/>
  <c r="D28" i="30"/>
  <c r="I28" i="33"/>
  <c r="Y28" i="33" s="1"/>
  <c r="H678" i="36"/>
  <c r="G678" i="36"/>
  <c r="F678" i="36"/>
  <c r="P35" i="33"/>
  <c r="E681" i="36" s="1"/>
  <c r="T23" i="30"/>
  <c r="L23" i="33"/>
  <c r="E814" i="36" s="1"/>
  <c r="G814" i="36" s="1"/>
  <c r="U13" i="30"/>
  <c r="M13" i="33"/>
  <c r="E840" i="36" s="1"/>
  <c r="G840" i="36" s="1"/>
  <c r="U25" i="30"/>
  <c r="M25" i="33"/>
  <c r="E867" i="36" s="1"/>
  <c r="G867" i="36" s="1"/>
  <c r="O35" i="33"/>
  <c r="E628" i="36" s="1"/>
  <c r="E35" i="30"/>
  <c r="H843" i="36"/>
  <c r="G843" i="36"/>
  <c r="H909" i="36"/>
  <c r="G909" i="36"/>
  <c r="J32" i="33"/>
  <c r="T37" i="30"/>
  <c r="L40" i="30"/>
  <c r="P40" i="33"/>
  <c r="E688" i="36" s="1"/>
  <c r="H688" i="36" s="1"/>
  <c r="G811" i="36"/>
  <c r="G924" i="36"/>
  <c r="O11" i="33"/>
  <c r="E614" i="36" s="1"/>
  <c r="L38" i="33"/>
  <c r="E806" i="36" s="1"/>
  <c r="L40" i="33"/>
  <c r="E808" i="36" s="1"/>
  <c r="F808" i="36" s="1"/>
  <c r="P45" i="33"/>
  <c r="E689" i="36" s="1"/>
  <c r="H689" i="36" s="1"/>
  <c r="L45" i="30"/>
  <c r="L44" i="30"/>
  <c r="L43" i="30"/>
  <c r="P43" i="33"/>
  <c r="E683" i="36" s="1"/>
  <c r="F683" i="36" s="1"/>
  <c r="J41" i="30"/>
  <c r="J41" i="33"/>
  <c r="W33" i="30"/>
  <c r="T26" i="30"/>
  <c r="L26" i="33"/>
  <c r="E817" i="36" s="1"/>
  <c r="H817" i="36" s="1"/>
  <c r="L18" i="30"/>
  <c r="P18" i="33"/>
  <c r="E675" i="36" s="1"/>
  <c r="U15" i="30"/>
  <c r="M15" i="33"/>
  <c r="E842" i="36" s="1"/>
  <c r="G842" i="36" s="1"/>
  <c r="M37" i="33"/>
  <c r="E856" i="36" s="1"/>
  <c r="U37" i="30"/>
  <c r="W10" i="30"/>
  <c r="N10" i="33"/>
  <c r="E888" i="36" s="1"/>
  <c r="W42" i="30"/>
  <c r="N42" i="33"/>
  <c r="E915" i="36" s="1"/>
  <c r="G915" i="36" s="1"/>
  <c r="E36" i="30"/>
  <c r="O36" i="33"/>
  <c r="E627" i="36" s="1"/>
  <c r="G627" i="36" s="1"/>
  <c r="F859" i="36"/>
  <c r="F648" i="36"/>
  <c r="G648" i="36"/>
  <c r="G684" i="36"/>
  <c r="F684" i="36"/>
  <c r="J18" i="30"/>
  <c r="J18" i="33"/>
  <c r="J48" i="33"/>
  <c r="J48" i="30"/>
  <c r="D48" i="30"/>
  <c r="I48" i="33"/>
  <c r="Y48" i="33" s="1"/>
  <c r="I42" i="33"/>
  <c r="Y42" i="33" s="1"/>
  <c r="E745" i="36" s="1"/>
  <c r="D42" i="30"/>
  <c r="I34" i="33"/>
  <c r="Y34" i="33" s="1"/>
  <c r="D34" i="30"/>
  <c r="F811" i="36"/>
  <c r="I44" i="38"/>
  <c r="O19" i="33"/>
  <c r="E621" i="36" s="1"/>
  <c r="G621" i="36" s="1"/>
  <c r="P26" i="33"/>
  <c r="E697" i="36" s="1"/>
  <c r="U35" i="30"/>
  <c r="M35" i="33"/>
  <c r="E852" i="36" s="1"/>
  <c r="H852" i="36" s="1"/>
  <c r="L31" i="30"/>
  <c r="P31" i="33"/>
  <c r="E702" i="36" s="1"/>
  <c r="U23" i="30"/>
  <c r="M23" i="33"/>
  <c r="E865" i="36" s="1"/>
  <c r="W11" i="30"/>
  <c r="N11" i="33"/>
  <c r="E889" i="36" s="1"/>
  <c r="G889" i="36" s="1"/>
  <c r="J8" i="30"/>
  <c r="J8" i="33"/>
  <c r="H887" i="36"/>
  <c r="F887" i="36"/>
  <c r="G805" i="36"/>
  <c r="J46" i="30"/>
  <c r="J46" i="33"/>
  <c r="D19" i="30"/>
  <c r="I19" i="33"/>
  <c r="H874" i="36"/>
  <c r="H638" i="36"/>
  <c r="G638" i="36"/>
  <c r="M10" i="33"/>
  <c r="E837" i="36" s="1"/>
  <c r="H837" i="36" s="1"/>
  <c r="F667" i="36"/>
  <c r="G667" i="36"/>
  <c r="T21" i="30"/>
  <c r="L36" i="33"/>
  <c r="E800" i="36" s="1"/>
  <c r="H800" i="36" s="1"/>
  <c r="T36" i="30"/>
  <c r="L35" i="33"/>
  <c r="E801" i="36" s="1"/>
  <c r="T35" i="30"/>
  <c r="J29" i="30"/>
  <c r="J29" i="33"/>
  <c r="L28" i="30"/>
  <c r="J20" i="30"/>
  <c r="J20" i="33"/>
  <c r="L8" i="30"/>
  <c r="P8" i="33"/>
  <c r="E664" i="36" s="1"/>
  <c r="H664" i="36" s="1"/>
  <c r="L48" i="30"/>
  <c r="P48" i="33"/>
  <c r="E692" i="36" s="1"/>
  <c r="G692" i="36" s="1"/>
  <c r="G693" i="36"/>
  <c r="H693" i="36"/>
  <c r="F693" i="36"/>
  <c r="M18" i="33"/>
  <c r="E846" i="36" s="1"/>
  <c r="F846" i="36" s="1"/>
  <c r="O22" i="33"/>
  <c r="E625" i="36" s="1"/>
  <c r="F625" i="36" s="1"/>
  <c r="E30" i="30"/>
  <c r="D31" i="30"/>
  <c r="H674" i="36"/>
  <c r="O25" i="33"/>
  <c r="E643" i="36" s="1"/>
  <c r="G643" i="36" s="1"/>
  <c r="L10" i="33"/>
  <c r="E786" i="36" s="1"/>
  <c r="F786" i="36" s="1"/>
  <c r="N22" i="33"/>
  <c r="E900" i="36" s="1"/>
  <c r="G900" i="36" s="1"/>
  <c r="L45" i="33"/>
  <c r="E809" i="36" s="1"/>
  <c r="F809" i="36" s="1"/>
  <c r="O14" i="33"/>
  <c r="E617" i="36" s="1"/>
  <c r="H617" i="36" s="1"/>
  <c r="N26" i="33"/>
  <c r="E919" i="36" s="1"/>
  <c r="G919" i="36" s="1"/>
  <c r="O38" i="33"/>
  <c r="E633" i="36" s="1"/>
  <c r="G633" i="36" s="1"/>
  <c r="P37" i="33"/>
  <c r="E685" i="36" s="1"/>
  <c r="H685" i="36" s="1"/>
  <c r="W25" i="30"/>
  <c r="D37" i="30"/>
  <c r="N13" i="33"/>
  <c r="E891" i="36" s="1"/>
  <c r="G891" i="36" s="1"/>
  <c r="P14" i="33"/>
  <c r="E670" i="36" s="1"/>
  <c r="G670" i="36" s="1"/>
  <c r="J28" i="33"/>
  <c r="J34" i="33"/>
  <c r="N40" i="33"/>
  <c r="E910" i="36" s="1"/>
  <c r="T47" i="30"/>
  <c r="G51" i="33"/>
  <c r="D24" i="33"/>
  <c r="D32" i="33"/>
  <c r="C22" i="30"/>
  <c r="E9" i="33"/>
  <c r="H9" i="33"/>
  <c r="H9" i="38" s="1"/>
  <c r="G9" i="33"/>
  <c r="G9" i="38" s="1"/>
  <c r="P612" i="36" s="1"/>
  <c r="F9" i="33"/>
  <c r="F9" i="38" s="1"/>
  <c r="G50" i="33"/>
  <c r="H50" i="33"/>
  <c r="D22" i="38"/>
  <c r="F51" i="33"/>
  <c r="D23" i="33"/>
  <c r="D33" i="33"/>
  <c r="C16" i="30"/>
  <c r="F25" i="33"/>
  <c r="F40" i="38" s="1"/>
  <c r="E40" i="38"/>
  <c r="D40" i="38"/>
  <c r="G25" i="33"/>
  <c r="G40" i="38" s="1"/>
  <c r="P643" i="36" s="1"/>
  <c r="F52" i="33"/>
  <c r="H52" i="33"/>
  <c r="E52" i="33"/>
  <c r="G52" i="33"/>
  <c r="H16" i="33"/>
  <c r="H16" i="38" s="1"/>
  <c r="E16" i="33"/>
  <c r="E16" i="38" s="1"/>
  <c r="F16" i="33"/>
  <c r="F16" i="38" s="1"/>
  <c r="G16" i="33"/>
  <c r="G16" i="38" s="1"/>
  <c r="P619" i="36" s="1"/>
  <c r="E51" i="33"/>
  <c r="G8" i="33"/>
  <c r="G8" i="38" s="1"/>
  <c r="P611" i="36" s="1"/>
  <c r="D10" i="33"/>
  <c r="D10" i="38" s="1"/>
  <c r="D18" i="38"/>
  <c r="F8" i="33"/>
  <c r="F8" i="38" s="1"/>
  <c r="E44" i="38"/>
  <c r="D31" i="33"/>
  <c r="E50" i="33"/>
  <c r="D26" i="33"/>
  <c r="E26" i="33" s="1"/>
  <c r="G22" i="33"/>
  <c r="G22" i="38" s="1"/>
  <c r="P625" i="36" s="1"/>
  <c r="D41" i="33"/>
  <c r="D45" i="33"/>
  <c r="D21" i="33"/>
  <c r="D21" i="38" s="1"/>
  <c r="D11" i="33"/>
  <c r="D20" i="33"/>
  <c r="H20" i="33" s="1"/>
  <c r="H20" i="38" s="1"/>
  <c r="F50" i="33"/>
  <c r="D43" i="33"/>
  <c r="D17" i="33"/>
  <c r="E17" i="33" s="1"/>
  <c r="D36" i="33"/>
  <c r="H8" i="33"/>
  <c r="H8" i="38" s="1"/>
  <c r="D45" i="38"/>
  <c r="D42" i="33"/>
  <c r="D39" i="33"/>
  <c r="D48" i="33"/>
  <c r="C29" i="30"/>
  <c r="H870" i="36"/>
  <c r="G870" i="36"/>
  <c r="F870" i="36"/>
  <c r="G623" i="36"/>
  <c r="F623" i="36"/>
  <c r="H623" i="36"/>
  <c r="F896" i="36"/>
  <c r="G896" i="36"/>
  <c r="H896" i="36"/>
  <c r="G847" i="36"/>
  <c r="H847" i="36"/>
  <c r="F847" i="36"/>
  <c r="F618" i="36"/>
  <c r="G618" i="36"/>
  <c r="G923" i="36"/>
  <c r="F923" i="36"/>
  <c r="F649" i="36"/>
  <c r="H649" i="36"/>
  <c r="G649" i="36"/>
  <c r="G905" i="36"/>
  <c r="H905" i="36"/>
  <c r="D46" i="30"/>
  <c r="I46" i="33"/>
  <c r="Y46" i="33" s="1"/>
  <c r="I33" i="33"/>
  <c r="Y33" i="33" s="1"/>
  <c r="D33" i="30"/>
  <c r="E42" i="30"/>
  <c r="O42" i="33"/>
  <c r="E640" i="36" s="1"/>
  <c r="E10" i="30"/>
  <c r="O10" i="33"/>
  <c r="E613" i="36" s="1"/>
  <c r="U14" i="30"/>
  <c r="M14" i="33"/>
  <c r="E841" i="36" s="1"/>
  <c r="G841" i="36" s="1"/>
  <c r="I41" i="38"/>
  <c r="U46" i="30"/>
  <c r="M46" i="33"/>
  <c r="E861" i="36" s="1"/>
  <c r="E738" i="36"/>
  <c r="I30" i="38"/>
  <c r="F638" i="36"/>
  <c r="D19" i="38"/>
  <c r="G18" i="33"/>
  <c r="G19" i="38" s="1"/>
  <c r="P622" i="36" s="1"/>
  <c r="F18" i="33"/>
  <c r="F19" i="38" s="1"/>
  <c r="H18" i="33"/>
  <c r="H19" i="38" s="1"/>
  <c r="I40" i="33"/>
  <c r="Y40" i="33" s="1"/>
  <c r="I44" i="33"/>
  <c r="Y44" i="33" s="1"/>
  <c r="D44" i="30"/>
  <c r="H672" i="36"/>
  <c r="F795" i="36"/>
  <c r="H25" i="33"/>
  <c r="H40" i="38" s="1"/>
  <c r="H844" i="36"/>
  <c r="F844" i="36"/>
  <c r="D12" i="33"/>
  <c r="H12" i="33" s="1"/>
  <c r="H12" i="38" s="1"/>
  <c r="F860" i="36"/>
  <c r="H860" i="36"/>
  <c r="E32" i="38"/>
  <c r="G40" i="33"/>
  <c r="G32" i="38" s="1"/>
  <c r="P635" i="36" s="1"/>
  <c r="F40" i="33"/>
  <c r="F32" i="38" s="1"/>
  <c r="D32" i="38"/>
  <c r="U28" i="30"/>
  <c r="W41" i="30"/>
  <c r="N41" i="33"/>
  <c r="E901" i="36" s="1"/>
  <c r="H819" i="36"/>
  <c r="G819" i="36"/>
  <c r="T19" i="30"/>
  <c r="L19" i="33"/>
  <c r="E794" i="36" s="1"/>
  <c r="H794" i="36" s="1"/>
  <c r="F875" i="36"/>
  <c r="G875" i="36"/>
  <c r="E18" i="30"/>
  <c r="O18" i="33"/>
  <c r="E622" i="36" s="1"/>
  <c r="G803" i="36"/>
  <c r="H803" i="36"/>
  <c r="C46" i="30"/>
  <c r="D46" i="33"/>
  <c r="E46" i="33" s="1"/>
  <c r="D25" i="30"/>
  <c r="I25" i="33"/>
  <c r="Y25" i="33" s="1"/>
  <c r="G672" i="36"/>
  <c r="H835" i="36"/>
  <c r="G835" i="36"/>
  <c r="W18" i="30"/>
  <c r="N18" i="33"/>
  <c r="E897" i="36" s="1"/>
  <c r="F836" i="36"/>
  <c r="F835" i="36"/>
  <c r="H669" i="36"/>
  <c r="H650" i="36"/>
  <c r="H875" i="36"/>
  <c r="N8" i="33"/>
  <c r="E886" i="36" s="1"/>
  <c r="H886" i="36" s="1"/>
  <c r="D38" i="33"/>
  <c r="E38" i="33" s="1"/>
  <c r="G35" i="33"/>
  <c r="G25" i="38" s="1"/>
  <c r="P628" i="36" s="1"/>
  <c r="E25" i="38"/>
  <c r="H35" i="33"/>
  <c r="H25" i="38" s="1"/>
  <c r="F35" i="33"/>
  <c r="F25" i="38" s="1"/>
  <c r="L34" i="33"/>
  <c r="E802" i="36" s="1"/>
  <c r="G802" i="36" s="1"/>
  <c r="T34" i="30"/>
  <c r="T22" i="30"/>
  <c r="L22" i="33"/>
  <c r="E798" i="36" s="1"/>
  <c r="F798" i="36" s="1"/>
  <c r="D38" i="30"/>
  <c r="E26" i="30"/>
  <c r="O26" i="33"/>
  <c r="E644" i="36" s="1"/>
  <c r="G857" i="36"/>
  <c r="D39" i="30"/>
  <c r="I39" i="33"/>
  <c r="Y39" i="33" s="1"/>
  <c r="F820" i="36"/>
  <c r="H820" i="36"/>
  <c r="H892" i="36"/>
  <c r="F892" i="36"/>
  <c r="U27" i="30"/>
  <c r="M27" i="33"/>
  <c r="E869" i="36" s="1"/>
  <c r="H869" i="36" s="1"/>
  <c r="W16" i="30"/>
  <c r="N16" i="33"/>
  <c r="E894" i="36" s="1"/>
  <c r="H671" i="36"/>
  <c r="G671" i="36"/>
  <c r="F671" i="36"/>
  <c r="H616" i="36"/>
  <c r="H836" i="36"/>
  <c r="F839" i="36"/>
  <c r="F669" i="36"/>
  <c r="F799" i="36"/>
  <c r="G795" i="36"/>
  <c r="T44" i="30"/>
  <c r="L44" i="33"/>
  <c r="E804" i="36" s="1"/>
  <c r="W38" i="30"/>
  <c r="N38" i="33"/>
  <c r="E908" i="36" s="1"/>
  <c r="L21" i="30"/>
  <c r="P21" i="33"/>
  <c r="E677" i="36" s="1"/>
  <c r="J19" i="30"/>
  <c r="J19" i="33"/>
  <c r="F673" i="36"/>
  <c r="F665" i="36"/>
  <c r="H665" i="36"/>
  <c r="G665" i="36"/>
  <c r="L24" i="30"/>
  <c r="P24" i="33"/>
  <c r="E695" i="36" s="1"/>
  <c r="E34" i="30"/>
  <c r="O34" i="33"/>
  <c r="E629" i="36" s="1"/>
  <c r="G629" i="36" s="1"/>
  <c r="E13" i="33"/>
  <c r="E13" i="38" s="1"/>
  <c r="H13" i="33"/>
  <c r="H13" i="38" s="1"/>
  <c r="T42" i="30"/>
  <c r="L42" i="33"/>
  <c r="E813" i="36" s="1"/>
  <c r="G813" i="36" s="1"/>
  <c r="H857" i="36"/>
  <c r="G13" i="33"/>
  <c r="G13" i="38" s="1"/>
  <c r="P616" i="36" s="1"/>
  <c r="G626" i="36"/>
  <c r="H626" i="36"/>
  <c r="F626" i="36"/>
  <c r="F701" i="36"/>
  <c r="H701" i="36"/>
  <c r="H899" i="36"/>
  <c r="G899" i="36"/>
  <c r="F899" i="36"/>
  <c r="U12" i="30"/>
  <c r="E19" i="38"/>
  <c r="G796" i="36"/>
  <c r="H796" i="36"/>
  <c r="W36" i="30"/>
  <c r="N36" i="33"/>
  <c r="E902" i="36" s="1"/>
  <c r="G902" i="36" s="1"/>
  <c r="J22" i="30"/>
  <c r="J22" i="33"/>
  <c r="L20" i="30"/>
  <c r="P20" i="33"/>
  <c r="E676" i="36" s="1"/>
  <c r="W12" i="30"/>
  <c r="N12" i="33"/>
  <c r="E890" i="36" s="1"/>
  <c r="H890" i="36" s="1"/>
  <c r="J11" i="30"/>
  <c r="L10" i="30"/>
  <c r="P10" i="33"/>
  <c r="E666" i="36" s="1"/>
  <c r="F666" i="36" s="1"/>
  <c r="T12" i="30"/>
  <c r="L12" i="33"/>
  <c r="E788" i="36" s="1"/>
  <c r="F788" i="36" s="1"/>
  <c r="L47" i="30"/>
  <c r="P47" i="33"/>
  <c r="E691" i="36" s="1"/>
  <c r="H926" i="36"/>
  <c r="D16" i="38"/>
  <c r="T24" i="30"/>
  <c r="J43" i="30"/>
  <c r="J43" i="33"/>
  <c r="T39" i="30"/>
  <c r="L39" i="33"/>
  <c r="E807" i="36" s="1"/>
  <c r="T32" i="30"/>
  <c r="L32" i="33"/>
  <c r="E823" i="36" s="1"/>
  <c r="G823" i="36" s="1"/>
  <c r="I30" i="33"/>
  <c r="Y30" i="33" s="1"/>
  <c r="T46" i="30"/>
  <c r="L46" i="33"/>
  <c r="E810" i="36" s="1"/>
  <c r="G810" i="36" s="1"/>
  <c r="G874" i="36"/>
  <c r="D9" i="38"/>
  <c r="I29" i="38"/>
  <c r="J27" i="33"/>
  <c r="U38" i="30"/>
  <c r="T15" i="30"/>
  <c r="L39" i="30"/>
  <c r="P39" i="33"/>
  <c r="E687" i="36" s="1"/>
  <c r="D34" i="33"/>
  <c r="C34" i="30"/>
  <c r="L32" i="30"/>
  <c r="P32" i="33"/>
  <c r="E703" i="36" s="1"/>
  <c r="L31" i="33"/>
  <c r="E822" i="36" s="1"/>
  <c r="T31" i="30"/>
  <c r="C30" i="30"/>
  <c r="J26" i="30"/>
  <c r="J26" i="33"/>
  <c r="U24" i="30"/>
  <c r="M24" i="33"/>
  <c r="E866" i="36" s="1"/>
  <c r="I21" i="33"/>
  <c r="D21" i="30"/>
  <c r="E28" i="30"/>
  <c r="O28" i="33"/>
  <c r="E646" i="36" s="1"/>
  <c r="L14" i="33"/>
  <c r="E790" i="36" s="1"/>
  <c r="M39" i="33"/>
  <c r="E858" i="36" s="1"/>
  <c r="U30" i="30"/>
  <c r="M30" i="33"/>
  <c r="E872" i="36" s="1"/>
  <c r="I27" i="33"/>
  <c r="D27" i="30"/>
  <c r="I20" i="33"/>
  <c r="D20" i="30"/>
  <c r="O27" i="33"/>
  <c r="E645" i="36" s="1"/>
  <c r="E27" i="30"/>
  <c r="L46" i="30"/>
  <c r="P46" i="33"/>
  <c r="E690" i="36" s="1"/>
  <c r="T33" i="30"/>
  <c r="L33" i="33"/>
  <c r="E824" i="36" s="1"/>
  <c r="F824" i="36" s="1"/>
  <c r="T30" i="30"/>
  <c r="L30" i="33"/>
  <c r="E821" i="36" s="1"/>
  <c r="F29" i="33"/>
  <c r="F44" i="38" s="1"/>
  <c r="G29" i="33"/>
  <c r="G44" i="38" s="1"/>
  <c r="P647" i="36" s="1"/>
  <c r="H29" i="33"/>
  <c r="H44" i="38" s="1"/>
  <c r="L22" i="30"/>
  <c r="C47" i="30"/>
  <c r="D47" i="33"/>
  <c r="E47" i="33" s="1"/>
  <c r="W34" i="30"/>
  <c r="N34" i="33"/>
  <c r="E904" i="36" s="1"/>
  <c r="C15" i="30"/>
  <c r="D15" i="33"/>
  <c r="E15" i="33" s="1"/>
  <c r="E15" i="38" s="1"/>
  <c r="W39" i="30"/>
  <c r="J38" i="30"/>
  <c r="L42" i="30"/>
  <c r="G7" i="33"/>
  <c r="G7" i="38" s="1"/>
  <c r="P610" i="36" s="1"/>
  <c r="E7" i="33"/>
  <c r="H7" i="33"/>
  <c r="H7" i="38" s="1"/>
  <c r="D7" i="38"/>
  <c r="F911" i="36"/>
  <c r="G911" i="36"/>
  <c r="H911" i="36"/>
  <c r="G873" i="36"/>
  <c r="H873" i="36"/>
  <c r="F873" i="36"/>
  <c r="F620" i="36"/>
  <c r="G620" i="36"/>
  <c r="H620" i="36"/>
  <c r="E755" i="36"/>
  <c r="I47" i="38"/>
  <c r="F791" i="36"/>
  <c r="H791" i="36"/>
  <c r="G791" i="36"/>
  <c r="H618" i="36"/>
  <c r="G612" i="36"/>
  <c r="F612" i="36"/>
  <c r="G792" i="36"/>
  <c r="F792" i="36"/>
  <c r="H851" i="36"/>
  <c r="F851" i="36"/>
  <c r="H918" i="36"/>
  <c r="G918" i="36"/>
  <c r="F918" i="36"/>
  <c r="H792" i="36"/>
  <c r="H727" i="36"/>
  <c r="G851" i="36"/>
  <c r="I46" i="38"/>
  <c r="G636" i="36"/>
  <c r="H636" i="36"/>
  <c r="F682" i="36"/>
  <c r="H682" i="36"/>
  <c r="G815" i="36"/>
  <c r="H815" i="36"/>
  <c r="F815" i="36"/>
  <c r="H637" i="36"/>
  <c r="H849" i="36"/>
  <c r="F849" i="36"/>
  <c r="G849" i="36"/>
  <c r="F906" i="36"/>
  <c r="H906" i="36"/>
  <c r="G906" i="36"/>
  <c r="G907" i="36"/>
  <c r="F907" i="36"/>
  <c r="H907" i="36"/>
  <c r="F921" i="36"/>
  <c r="G921" i="36"/>
  <c r="G793" i="36"/>
  <c r="F793" i="36"/>
  <c r="H612" i="36"/>
  <c r="G679" i="36"/>
  <c r="H893" i="36"/>
  <c r="G893" i="36"/>
  <c r="H895" i="36"/>
  <c r="F895" i="36"/>
  <c r="H619" i="36"/>
  <c r="G619" i="36"/>
  <c r="F619" i="36"/>
  <c r="F916" i="36"/>
  <c r="H916" i="36"/>
  <c r="H784" i="36"/>
  <c r="F784" i="36"/>
  <c r="G784" i="36"/>
  <c r="F727" i="36"/>
  <c r="G787" i="36"/>
  <c r="H787" i="36"/>
  <c r="G668" i="36"/>
  <c r="H668" i="36"/>
  <c r="H818" i="36"/>
  <c r="F818" i="36"/>
  <c r="G818" i="36"/>
  <c r="H679" i="36"/>
  <c r="H648" i="36"/>
  <c r="F803" i="36"/>
  <c r="H704" i="36"/>
  <c r="G704" i="36"/>
  <c r="F704" i="36"/>
  <c r="H30" i="33"/>
  <c r="H45" i="38" s="1"/>
  <c r="G30" i="33"/>
  <c r="G45" i="38" s="1"/>
  <c r="P648" i="36" s="1"/>
  <c r="E45" i="38"/>
  <c r="F686" i="36"/>
  <c r="H699" i="36"/>
  <c r="H859" i="36"/>
  <c r="F843" i="36"/>
  <c r="G797" i="36"/>
  <c r="F699" i="36"/>
  <c r="H797" i="36"/>
  <c r="G844" i="36"/>
  <c r="F905" i="36"/>
  <c r="H923" i="36"/>
  <c r="G32" i="33"/>
  <c r="G47" i="38" s="1"/>
  <c r="P650" i="36" s="1"/>
  <c r="U29" i="30"/>
  <c r="L38" i="30"/>
  <c r="L27" i="30"/>
  <c r="D23" i="30"/>
  <c r="I23" i="33"/>
  <c r="Y23" i="33" s="1"/>
  <c r="D17" i="30"/>
  <c r="I17" i="33"/>
  <c r="Y17" i="33" s="1"/>
  <c r="J36" i="30"/>
  <c r="D22" i="30"/>
  <c r="I22" i="33"/>
  <c r="Y22" i="33" s="1"/>
  <c r="N35" i="33"/>
  <c r="E903" i="36" s="1"/>
  <c r="E54" i="33"/>
  <c r="G54" i="33"/>
  <c r="N48" i="33"/>
  <c r="E914" i="36" s="1"/>
  <c r="W48" i="30"/>
  <c r="M47" i="33"/>
  <c r="E862" i="36" s="1"/>
  <c r="U47" i="30"/>
  <c r="D9" i="30"/>
  <c r="I9" i="33"/>
  <c r="I15" i="33"/>
  <c r="D32" i="30"/>
  <c r="D13" i="30"/>
  <c r="I13" i="33"/>
  <c r="I8" i="33"/>
  <c r="Y8" i="33" s="1"/>
  <c r="D27" i="33"/>
  <c r="E27" i="33" s="1"/>
  <c r="M34" i="33"/>
  <c r="E853" i="36" s="1"/>
  <c r="U40" i="30"/>
  <c r="E47" i="30"/>
  <c r="H54" i="33"/>
  <c r="E53" i="33"/>
  <c r="H53" i="33"/>
  <c r="G53" i="33"/>
  <c r="I12" i="33"/>
  <c r="P36" i="33"/>
  <c r="E680" i="36" s="1"/>
  <c r="D28" i="33"/>
  <c r="E28" i="33" s="1"/>
  <c r="N27" i="33"/>
  <c r="E920" i="36" s="1"/>
  <c r="F54" i="33"/>
  <c r="M48" i="33"/>
  <c r="E863" i="36" s="1"/>
  <c r="U48" i="30"/>
  <c r="I36" i="33"/>
  <c r="Y36" i="33" s="1"/>
  <c r="D36" i="30"/>
  <c r="N29" i="33"/>
  <c r="E922" i="36" s="1"/>
  <c r="O33" i="33"/>
  <c r="E651" i="36" s="1"/>
  <c r="O48" i="33"/>
  <c r="E639" i="36" s="1"/>
  <c r="N32" i="33"/>
  <c r="E925" i="36" s="1"/>
  <c r="I16" i="33"/>
  <c r="L48" i="33"/>
  <c r="E812" i="36" s="1"/>
  <c r="T48" i="30"/>
  <c r="D35" i="30"/>
  <c r="I35" i="33"/>
  <c r="Y35" i="33" s="1"/>
  <c r="G44" i="33" l="1"/>
  <c r="G33" i="38" s="1"/>
  <c r="P631" i="36" s="1"/>
  <c r="E44" i="33"/>
  <c r="D28" i="38"/>
  <c r="E43" i="33"/>
  <c r="E48" i="33"/>
  <c r="E37" i="38" s="1"/>
  <c r="G45" i="33"/>
  <c r="G34" i="38" s="1"/>
  <c r="P636" i="36" s="1"/>
  <c r="E45" i="33"/>
  <c r="F42" i="33"/>
  <c r="F27" i="38" s="1"/>
  <c r="E42" i="33"/>
  <c r="G37" i="33"/>
  <c r="G29" i="38" s="1"/>
  <c r="P632" i="36" s="1"/>
  <c r="E37" i="33"/>
  <c r="E29" i="38" s="1"/>
  <c r="F32" i="33"/>
  <c r="F47" i="38" s="1"/>
  <c r="E32" i="33"/>
  <c r="H39" i="33"/>
  <c r="H31" i="38" s="1"/>
  <c r="E39" i="33"/>
  <c r="D23" i="38"/>
  <c r="E41" i="33"/>
  <c r="H33" i="33"/>
  <c r="H48" i="38" s="1"/>
  <c r="E33" i="33"/>
  <c r="E48" i="38" s="1"/>
  <c r="H34" i="33"/>
  <c r="H26" i="38" s="1"/>
  <c r="E34" i="33"/>
  <c r="D24" i="38"/>
  <c r="E36" i="33"/>
  <c r="G31" i="33"/>
  <c r="G46" i="38" s="1"/>
  <c r="P649" i="36" s="1"/>
  <c r="E31" i="33"/>
  <c r="D38" i="38"/>
  <c r="E23" i="33"/>
  <c r="E38" i="38" s="1"/>
  <c r="D39" i="38"/>
  <c r="E24" i="33"/>
  <c r="E39" i="38" s="1"/>
  <c r="H19" i="33"/>
  <c r="H18" i="38" s="1"/>
  <c r="E19" i="33"/>
  <c r="E18" i="38" s="1"/>
  <c r="D29" i="38"/>
  <c r="H673" i="36"/>
  <c r="H694" i="36"/>
  <c r="F694" i="36"/>
  <c r="G799" i="36"/>
  <c r="F898" i="36"/>
  <c r="G898" i="36"/>
  <c r="F650" i="36"/>
  <c r="F19" i="33"/>
  <c r="F18" i="38" s="1"/>
  <c r="G663" i="36"/>
  <c r="H663" i="36"/>
  <c r="F696" i="36"/>
  <c r="G696" i="36"/>
  <c r="L7" i="30"/>
  <c r="F13" i="33"/>
  <c r="F13" i="38" s="1"/>
  <c r="G19" i="33"/>
  <c r="G18" i="38" s="1"/>
  <c r="P621" i="36" s="1"/>
  <c r="E33" i="38"/>
  <c r="D47" i="38"/>
  <c r="H641" i="36"/>
  <c r="F637" i="36"/>
  <c r="F634" i="36"/>
  <c r="F785" i="36"/>
  <c r="U7" i="30"/>
  <c r="H785" i="36"/>
  <c r="G624" i="36"/>
  <c r="G634" i="36"/>
  <c r="F624" i="36"/>
  <c r="G611" i="36"/>
  <c r="F37" i="33"/>
  <c r="F29" i="38" s="1"/>
  <c r="F611" i="36"/>
  <c r="H37" i="33"/>
  <c r="H29" i="38" s="1"/>
  <c r="F36" i="33"/>
  <c r="F24" i="38" s="1"/>
  <c r="F641" i="36"/>
  <c r="H24" i="33"/>
  <c r="H39" i="38" s="1"/>
  <c r="D14" i="38"/>
  <c r="Y16" i="33"/>
  <c r="E28" i="38"/>
  <c r="H647" i="36"/>
  <c r="F647" i="36"/>
  <c r="Y15" i="33"/>
  <c r="Y9" i="33"/>
  <c r="E717" i="36" s="1"/>
  <c r="H44" i="33"/>
  <c r="H33" i="38" s="1"/>
  <c r="F44" i="33"/>
  <c r="F33" i="38" s="1"/>
  <c r="E14" i="33"/>
  <c r="G14" i="33"/>
  <c r="G14" i="38" s="1"/>
  <c r="P617" i="36" s="1"/>
  <c r="D33" i="38"/>
  <c r="G24" i="33"/>
  <c r="G39" i="38" s="1"/>
  <c r="P642" i="36" s="1"/>
  <c r="F24" i="33"/>
  <c r="F39" i="38" s="1"/>
  <c r="Y13" i="33"/>
  <c r="E721" i="36" s="1"/>
  <c r="H32" i="33"/>
  <c r="H47" i="38" s="1"/>
  <c r="J7" i="30"/>
  <c r="E47" i="38"/>
  <c r="I27" i="38"/>
  <c r="H42" i="33"/>
  <c r="H27" i="38" s="1"/>
  <c r="D20" i="38"/>
  <c r="H737" i="36"/>
  <c r="F737" i="36"/>
  <c r="G737" i="36"/>
  <c r="F743" i="36"/>
  <c r="G743" i="36"/>
  <c r="H743" i="36"/>
  <c r="F752" i="36"/>
  <c r="H752" i="36"/>
  <c r="G752" i="36"/>
  <c r="F749" i="36"/>
  <c r="H749" i="36"/>
  <c r="G749" i="36"/>
  <c r="H754" i="36"/>
  <c r="F754" i="36"/>
  <c r="G754" i="36"/>
  <c r="I21" i="38"/>
  <c r="G42" i="33"/>
  <c r="G27" i="38" s="1"/>
  <c r="P640" i="36" s="1"/>
  <c r="T7" i="30"/>
  <c r="L7" i="33"/>
  <c r="E783" i="36" s="1"/>
  <c r="I42" i="38"/>
  <c r="Y27" i="33"/>
  <c r="E750" i="36" s="1"/>
  <c r="F750" i="36" s="1"/>
  <c r="D27" i="38"/>
  <c r="F33" i="33"/>
  <c r="F48" i="38" s="1"/>
  <c r="I18" i="38"/>
  <c r="Y19" i="33"/>
  <c r="E726" i="36" s="1"/>
  <c r="H726" i="36" s="1"/>
  <c r="W7" i="30"/>
  <c r="N7" i="33"/>
  <c r="E885" i="36" s="1"/>
  <c r="E7" i="30"/>
  <c r="O7" i="33"/>
  <c r="E610" i="36" s="1"/>
  <c r="G735" i="36"/>
  <c r="Y7" i="33"/>
  <c r="F735" i="36"/>
  <c r="H915" i="36"/>
  <c r="F688" i="36"/>
  <c r="F817" i="36"/>
  <c r="F802" i="36"/>
  <c r="H788" i="36"/>
  <c r="F837" i="36"/>
  <c r="G685" i="36"/>
  <c r="H919" i="36"/>
  <c r="G788" i="36"/>
  <c r="H621" i="36"/>
  <c r="H786" i="36"/>
  <c r="G837" i="36"/>
  <c r="G817" i="36"/>
  <c r="F864" i="36"/>
  <c r="G688" i="36"/>
  <c r="F919" i="36"/>
  <c r="F621" i="36"/>
  <c r="H864" i="36"/>
  <c r="H814" i="36"/>
  <c r="F814" i="36"/>
  <c r="F685" i="36"/>
  <c r="F627" i="36"/>
  <c r="H813" i="36"/>
  <c r="H802" i="36"/>
  <c r="H633" i="36"/>
  <c r="H840" i="36"/>
  <c r="F840" i="36"/>
  <c r="H900" i="36"/>
  <c r="F852" i="36"/>
  <c r="G869" i="36"/>
  <c r="F900" i="36"/>
  <c r="G786" i="36"/>
  <c r="F810" i="36"/>
  <c r="G809" i="36"/>
  <c r="F915" i="36"/>
  <c r="G666" i="36"/>
  <c r="G664" i="36"/>
  <c r="G689" i="36"/>
  <c r="F664" i="36"/>
  <c r="F689" i="36"/>
  <c r="G631" i="36"/>
  <c r="F633" i="36"/>
  <c r="H643" i="36"/>
  <c r="G617" i="36"/>
  <c r="F868" i="36"/>
  <c r="G868" i="36"/>
  <c r="H868" i="36"/>
  <c r="F629" i="36"/>
  <c r="H666" i="36"/>
  <c r="G886" i="36"/>
  <c r="F794" i="36"/>
  <c r="H809" i="36"/>
  <c r="F806" i="36"/>
  <c r="H806" i="36"/>
  <c r="G806" i="36"/>
  <c r="G912" i="36"/>
  <c r="F912" i="36"/>
  <c r="H912" i="36"/>
  <c r="H902" i="36"/>
  <c r="F800" i="36"/>
  <c r="F891" i="36"/>
  <c r="H614" i="36"/>
  <c r="F614" i="36"/>
  <c r="G614" i="36"/>
  <c r="G846" i="36"/>
  <c r="F631" i="36"/>
  <c r="F917" i="36"/>
  <c r="H891" i="36"/>
  <c r="I43" i="38"/>
  <c r="E751" i="36"/>
  <c r="H683" i="36"/>
  <c r="H810" i="36"/>
  <c r="G808" i="36"/>
  <c r="H867" i="36"/>
  <c r="F890" i="36"/>
  <c r="H627" i="36"/>
  <c r="G625" i="36"/>
  <c r="F643" i="36"/>
  <c r="H917" i="36"/>
  <c r="H910" i="36"/>
  <c r="F910" i="36"/>
  <c r="G910" i="36"/>
  <c r="F692" i="36"/>
  <c r="H692" i="36"/>
  <c r="F888" i="36"/>
  <c r="G888" i="36"/>
  <c r="H888" i="36"/>
  <c r="F670" i="36"/>
  <c r="G834" i="36"/>
  <c r="F617" i="36"/>
  <c r="G838" i="36"/>
  <c r="H625" i="36"/>
  <c r="H675" i="36"/>
  <c r="G675" i="36"/>
  <c r="F675" i="36"/>
  <c r="G683" i="36"/>
  <c r="H808" i="36"/>
  <c r="F867" i="36"/>
  <c r="F789" i="36"/>
  <c r="G794" i="36"/>
  <c r="F813" i="36"/>
  <c r="H798" i="36"/>
  <c r="H824" i="36"/>
  <c r="H846" i="36"/>
  <c r="H670" i="36"/>
  <c r="G890" i="36"/>
  <c r="H834" i="36"/>
  <c r="F869" i="36"/>
  <c r="G865" i="36"/>
  <c r="F865" i="36"/>
  <c r="H865" i="36"/>
  <c r="F697" i="36"/>
  <c r="H697" i="36"/>
  <c r="G697" i="36"/>
  <c r="E744" i="36"/>
  <c r="I37" i="38"/>
  <c r="H630" i="36"/>
  <c r="G630" i="36"/>
  <c r="F886" i="36"/>
  <c r="F842" i="36"/>
  <c r="H842" i="36"/>
  <c r="G789" i="36"/>
  <c r="E734" i="36"/>
  <c r="I26" i="38"/>
  <c r="F838" i="36"/>
  <c r="G800" i="36"/>
  <c r="G852" i="36"/>
  <c r="F889" i="36"/>
  <c r="H889" i="36"/>
  <c r="G798" i="36"/>
  <c r="H629" i="36"/>
  <c r="G801" i="36"/>
  <c r="F801" i="36"/>
  <c r="H801" i="36"/>
  <c r="H681" i="36"/>
  <c r="G681" i="36"/>
  <c r="F681" i="36"/>
  <c r="F816" i="36"/>
  <c r="H816" i="36"/>
  <c r="G816" i="36"/>
  <c r="F702" i="36"/>
  <c r="H702" i="36"/>
  <c r="G702" i="36"/>
  <c r="H856" i="36"/>
  <c r="F856" i="36"/>
  <c r="G856" i="36"/>
  <c r="F628" i="36"/>
  <c r="G628" i="36"/>
  <c r="H628" i="36"/>
  <c r="H45" i="33"/>
  <c r="H34" i="38" s="1"/>
  <c r="F39" i="33"/>
  <c r="F31" i="38" s="1"/>
  <c r="G20" i="33"/>
  <c r="G20" i="38" s="1"/>
  <c r="P623" i="36" s="1"/>
  <c r="F15" i="33"/>
  <c r="F15" i="38" s="1"/>
  <c r="E718" i="36"/>
  <c r="E9" i="38"/>
  <c r="F23" i="33"/>
  <c r="F38" i="38" s="1"/>
  <c r="G23" i="33"/>
  <c r="G38" i="38" s="1"/>
  <c r="P641" i="36" s="1"/>
  <c r="G36" i="33"/>
  <c r="G24" i="38" s="1"/>
  <c r="P627" i="36" s="1"/>
  <c r="D15" i="38"/>
  <c r="H15" i="33"/>
  <c r="H15" i="38" s="1"/>
  <c r="E20" i="38"/>
  <c r="E46" i="38"/>
  <c r="D48" i="38"/>
  <c r="F20" i="33"/>
  <c r="F20" i="38" s="1"/>
  <c r="G48" i="33"/>
  <c r="G37" i="38" s="1"/>
  <c r="P639" i="36" s="1"/>
  <c r="G15" i="33"/>
  <c r="G15" i="38" s="1"/>
  <c r="P618" i="36" s="1"/>
  <c r="F31" i="33"/>
  <c r="F46" i="38" s="1"/>
  <c r="H23" i="33"/>
  <c r="H38" i="38" s="1"/>
  <c r="H36" i="33"/>
  <c r="H24" i="38" s="1"/>
  <c r="G33" i="33"/>
  <c r="G48" i="38" s="1"/>
  <c r="P651" i="36" s="1"/>
  <c r="H31" i="33"/>
  <c r="H46" i="38" s="1"/>
  <c r="F21" i="33"/>
  <c r="F21" i="38" s="1"/>
  <c r="D17" i="38"/>
  <c r="E17" i="38"/>
  <c r="F17" i="33"/>
  <c r="F17" i="38" s="1"/>
  <c r="H17" i="33"/>
  <c r="H17" i="38" s="1"/>
  <c r="G17" i="33"/>
  <c r="G17" i="38" s="1"/>
  <c r="P620" i="36" s="1"/>
  <c r="F41" i="33"/>
  <c r="F23" i="38" s="1"/>
  <c r="H41" i="33"/>
  <c r="H23" i="38" s="1"/>
  <c r="Y41" i="33"/>
  <c r="E34" i="38"/>
  <c r="Y21" i="33"/>
  <c r="G43" i="33"/>
  <c r="G28" i="38" s="1"/>
  <c r="P630" i="36" s="1"/>
  <c r="H43" i="33"/>
  <c r="H28" i="38" s="1"/>
  <c r="F43" i="33"/>
  <c r="F28" i="38" s="1"/>
  <c r="F11" i="33"/>
  <c r="F11" i="38" s="1"/>
  <c r="D11" i="38"/>
  <c r="E11" i="33"/>
  <c r="Y11" i="33" s="1"/>
  <c r="G11" i="33"/>
  <c r="G11" i="38" s="1"/>
  <c r="P614" i="36" s="1"/>
  <c r="H11" i="33"/>
  <c r="H11" i="38" s="1"/>
  <c r="G10" i="33"/>
  <c r="G10" i="38" s="1"/>
  <c r="P613" i="36" s="1"/>
  <c r="H10" i="33"/>
  <c r="H10" i="38" s="1"/>
  <c r="F10" i="33"/>
  <c r="F10" i="38" s="1"/>
  <c r="F45" i="33"/>
  <c r="F34" i="38" s="1"/>
  <c r="D34" i="38"/>
  <c r="D46" i="38"/>
  <c r="H21" i="33"/>
  <c r="H21" i="38" s="1"/>
  <c r="G21" i="33"/>
  <c r="G21" i="38" s="1"/>
  <c r="P624" i="36" s="1"/>
  <c r="E10" i="33"/>
  <c r="E10" i="38" s="1"/>
  <c r="G747" i="36"/>
  <c r="G41" i="33"/>
  <c r="G23" i="38" s="1"/>
  <c r="P626" i="36" s="1"/>
  <c r="E24" i="38"/>
  <c r="H26" i="33"/>
  <c r="H41" i="38" s="1"/>
  <c r="D41" i="38"/>
  <c r="G26" i="33"/>
  <c r="G41" i="38" s="1"/>
  <c r="P644" i="36" s="1"/>
  <c r="F26" i="33"/>
  <c r="F41" i="38" s="1"/>
  <c r="E41" i="38"/>
  <c r="F48" i="33"/>
  <c r="F37" i="38" s="1"/>
  <c r="F34" i="33"/>
  <c r="F26" i="38" s="1"/>
  <c r="G34" i="33"/>
  <c r="G26" i="38" s="1"/>
  <c r="P629" i="36" s="1"/>
  <c r="G39" i="33"/>
  <c r="G31" i="38" s="1"/>
  <c r="P634" i="36" s="1"/>
  <c r="H741" i="36"/>
  <c r="D37" i="38"/>
  <c r="E27" i="38"/>
  <c r="H48" i="33"/>
  <c r="H37" i="38" s="1"/>
  <c r="E26" i="38"/>
  <c r="D26" i="38"/>
  <c r="D31" i="38"/>
  <c r="E31" i="38"/>
  <c r="G741" i="36"/>
  <c r="I40" i="38"/>
  <c r="E748" i="36"/>
  <c r="H690" i="36"/>
  <c r="F690" i="36"/>
  <c r="G690" i="36"/>
  <c r="F703" i="36"/>
  <c r="G703" i="36"/>
  <c r="H703" i="36"/>
  <c r="G908" i="36"/>
  <c r="H908" i="36"/>
  <c r="F908" i="36"/>
  <c r="G644" i="36"/>
  <c r="H644" i="36"/>
  <c r="F644" i="36"/>
  <c r="F46" i="33"/>
  <c r="F35" i="38" s="1"/>
  <c r="G46" i="33"/>
  <c r="G35" i="38" s="1"/>
  <c r="P637" i="36" s="1"/>
  <c r="H46" i="33"/>
  <c r="H35" i="38" s="1"/>
  <c r="E35" i="38"/>
  <c r="D35" i="38"/>
  <c r="E736" i="36"/>
  <c r="I33" i="38"/>
  <c r="H861" i="36"/>
  <c r="F861" i="36"/>
  <c r="G861" i="36"/>
  <c r="F613" i="36"/>
  <c r="H613" i="36"/>
  <c r="G613" i="36"/>
  <c r="F823" i="36"/>
  <c r="F747" i="36"/>
  <c r="G858" i="36"/>
  <c r="F858" i="36"/>
  <c r="H858" i="36"/>
  <c r="F866" i="36"/>
  <c r="H866" i="36"/>
  <c r="G866" i="36"/>
  <c r="F807" i="36"/>
  <c r="H807" i="36"/>
  <c r="G807" i="36"/>
  <c r="F676" i="36"/>
  <c r="H676" i="36"/>
  <c r="G676" i="36"/>
  <c r="H897" i="36"/>
  <c r="F897" i="36"/>
  <c r="G897" i="36"/>
  <c r="E740" i="36"/>
  <c r="I32" i="38"/>
  <c r="H47" i="33"/>
  <c r="H36" i="38" s="1"/>
  <c r="G47" i="33"/>
  <c r="G36" i="38" s="1"/>
  <c r="P638" i="36" s="1"/>
  <c r="D36" i="38"/>
  <c r="F47" i="33"/>
  <c r="F36" i="38" s="1"/>
  <c r="E36" i="38"/>
  <c r="G622" i="36"/>
  <c r="H622" i="36"/>
  <c r="E756" i="36"/>
  <c r="I48" i="38"/>
  <c r="H823" i="36"/>
  <c r="F622" i="36"/>
  <c r="H645" i="36"/>
  <c r="F645" i="36"/>
  <c r="G645" i="36"/>
  <c r="H804" i="36"/>
  <c r="F804" i="36"/>
  <c r="G804" i="36"/>
  <c r="G640" i="36"/>
  <c r="H640" i="36"/>
  <c r="F640" i="36"/>
  <c r="F901" i="36"/>
  <c r="H901" i="36"/>
  <c r="G901" i="36"/>
  <c r="G824" i="36"/>
  <c r="F12" i="33"/>
  <c r="F12" i="38" s="1"/>
  <c r="D12" i="38"/>
  <c r="E12" i="33"/>
  <c r="Y12" i="33" s="1"/>
  <c r="E742" i="36"/>
  <c r="I35" i="38"/>
  <c r="H822" i="36"/>
  <c r="F822" i="36"/>
  <c r="G822" i="36"/>
  <c r="F738" i="36"/>
  <c r="G738" i="36"/>
  <c r="H738" i="36"/>
  <c r="G691" i="36"/>
  <c r="H691" i="36"/>
  <c r="F691" i="36"/>
  <c r="F902" i="36"/>
  <c r="G904" i="36"/>
  <c r="H904" i="36"/>
  <c r="F904" i="36"/>
  <c r="H821" i="36"/>
  <c r="F821" i="36"/>
  <c r="G821" i="36"/>
  <c r="G695" i="36"/>
  <c r="H695" i="36"/>
  <c r="F695" i="36"/>
  <c r="E739" i="36"/>
  <c r="I31" i="38"/>
  <c r="H646" i="36"/>
  <c r="G646" i="36"/>
  <c r="F646" i="36"/>
  <c r="G38" i="33"/>
  <c r="G30" i="38" s="1"/>
  <c r="P633" i="36" s="1"/>
  <c r="F38" i="33"/>
  <c r="F30" i="38" s="1"/>
  <c r="D30" i="38"/>
  <c r="H38" i="33"/>
  <c r="H30" i="38" s="1"/>
  <c r="E30" i="38"/>
  <c r="F841" i="36"/>
  <c r="H841" i="36"/>
  <c r="E753" i="36"/>
  <c r="I45" i="38"/>
  <c r="H677" i="36"/>
  <c r="G677" i="36"/>
  <c r="F677" i="36"/>
  <c r="H872" i="36"/>
  <c r="G872" i="36"/>
  <c r="F872" i="36"/>
  <c r="H894" i="36"/>
  <c r="F894" i="36"/>
  <c r="G894" i="36"/>
  <c r="G12" i="33"/>
  <c r="G12" i="38" s="1"/>
  <c r="P615" i="36" s="1"/>
  <c r="I20" i="38"/>
  <c r="G790" i="36"/>
  <c r="F790" i="36"/>
  <c r="H790" i="36"/>
  <c r="F687" i="36"/>
  <c r="G687" i="36"/>
  <c r="H687" i="36"/>
  <c r="E715" i="36"/>
  <c r="E7" i="38"/>
  <c r="I17" i="38"/>
  <c r="E725" i="36"/>
  <c r="G755" i="36"/>
  <c r="F755" i="36"/>
  <c r="H755" i="36"/>
  <c r="E724" i="36"/>
  <c r="I16" i="38"/>
  <c r="H914" i="36"/>
  <c r="F914" i="36"/>
  <c r="G914" i="36"/>
  <c r="G920" i="36"/>
  <c r="F920" i="36"/>
  <c r="H920" i="36"/>
  <c r="E723" i="36"/>
  <c r="I15" i="38"/>
  <c r="I38" i="38"/>
  <c r="E746" i="36"/>
  <c r="F651" i="36"/>
  <c r="H651" i="36"/>
  <c r="G651" i="36"/>
  <c r="G903" i="36"/>
  <c r="F903" i="36"/>
  <c r="H903" i="36"/>
  <c r="H922" i="36"/>
  <c r="F922" i="36"/>
  <c r="G922" i="36"/>
  <c r="F853" i="36"/>
  <c r="H853" i="36"/>
  <c r="G853" i="36"/>
  <c r="I12" i="38"/>
  <c r="D42" i="38"/>
  <c r="F27" i="33"/>
  <c r="F42" i="38" s="1"/>
  <c r="G27" i="33"/>
  <c r="G42" i="38" s="1"/>
  <c r="P645" i="36" s="1"/>
  <c r="H27" i="33"/>
  <c r="H42" i="38" s="1"/>
  <c r="E42" i="38"/>
  <c r="H812" i="36"/>
  <c r="F812" i="36"/>
  <c r="G812" i="36"/>
  <c r="I13" i="38"/>
  <c r="F863" i="36"/>
  <c r="G863" i="36"/>
  <c r="H863" i="36"/>
  <c r="G925" i="36"/>
  <c r="F925" i="36"/>
  <c r="H925" i="36"/>
  <c r="G639" i="36"/>
  <c r="F639" i="36"/>
  <c r="H639" i="36"/>
  <c r="D43" i="38"/>
  <c r="F28" i="33"/>
  <c r="F43" i="38" s="1"/>
  <c r="H28" i="33"/>
  <c r="H43" i="38" s="1"/>
  <c r="E43" i="38"/>
  <c r="G28" i="33"/>
  <c r="G43" i="38" s="1"/>
  <c r="P646" i="36" s="1"/>
  <c r="I9" i="38"/>
  <c r="H745" i="36"/>
  <c r="G745" i="36"/>
  <c r="F745" i="36"/>
  <c r="E733" i="36"/>
  <c r="I25" i="38"/>
  <c r="H680" i="36"/>
  <c r="G680" i="36"/>
  <c r="F680" i="36"/>
  <c r="I22" i="38"/>
  <c r="E730" i="36"/>
  <c r="E732" i="36"/>
  <c r="I24" i="38"/>
  <c r="I8" i="38"/>
  <c r="E716" i="36"/>
  <c r="G862" i="36"/>
  <c r="H862" i="36"/>
  <c r="F862" i="36"/>
  <c r="E14" i="38" l="1"/>
  <c r="Y14" i="33"/>
  <c r="E722" i="36" s="1"/>
  <c r="G885" i="36"/>
  <c r="F885" i="36"/>
  <c r="H885" i="36"/>
  <c r="G610" i="36"/>
  <c r="H610" i="36"/>
  <c r="F610" i="36"/>
  <c r="E729" i="36"/>
  <c r="H729" i="36" s="1"/>
  <c r="Y20" i="33"/>
  <c r="E728" i="36" s="1"/>
  <c r="G728" i="36" s="1"/>
  <c r="G783" i="36"/>
  <c r="H783" i="36"/>
  <c r="F783" i="36"/>
  <c r="E12" i="38"/>
  <c r="E21" i="38"/>
  <c r="G726" i="36"/>
  <c r="F726" i="36"/>
  <c r="E23" i="38"/>
  <c r="E731" i="36"/>
  <c r="G751" i="36"/>
  <c r="F751" i="36"/>
  <c r="H751" i="36"/>
  <c r="G734" i="36"/>
  <c r="F734" i="36"/>
  <c r="H734" i="36"/>
  <c r="H744" i="36"/>
  <c r="G744" i="36"/>
  <c r="F744" i="36"/>
  <c r="H718" i="36"/>
  <c r="F718" i="36"/>
  <c r="G718" i="36"/>
  <c r="H750" i="36"/>
  <c r="E719" i="36"/>
  <c r="E11" i="38"/>
  <c r="E720" i="36"/>
  <c r="H720" i="36" s="1"/>
  <c r="F740" i="36"/>
  <c r="G740" i="36"/>
  <c r="H740" i="36"/>
  <c r="F736" i="36"/>
  <c r="H736" i="36"/>
  <c r="G736" i="36"/>
  <c r="G750" i="36"/>
  <c r="F739" i="36"/>
  <c r="H739" i="36"/>
  <c r="G739" i="36"/>
  <c r="F742" i="36"/>
  <c r="H742" i="36"/>
  <c r="G742" i="36"/>
  <c r="F748" i="36"/>
  <c r="H748" i="36"/>
  <c r="G748" i="36"/>
  <c r="F756" i="36"/>
  <c r="H756" i="36"/>
  <c r="G756" i="36"/>
  <c r="G753" i="36"/>
  <c r="F753" i="36"/>
  <c r="H753" i="36"/>
  <c r="H715" i="36"/>
  <c r="G715" i="36"/>
  <c r="F715" i="36"/>
  <c r="G733" i="36"/>
  <c r="H733" i="36"/>
  <c r="F733" i="36"/>
  <c r="H732" i="36"/>
  <c r="G732" i="36"/>
  <c r="F732" i="36"/>
  <c r="H717" i="36"/>
  <c r="G717" i="36"/>
  <c r="F717" i="36"/>
  <c r="G746" i="36"/>
  <c r="H746" i="36"/>
  <c r="F746" i="36"/>
  <c r="H730" i="36"/>
  <c r="F730" i="36"/>
  <c r="G730" i="36"/>
  <c r="H721" i="36"/>
  <c r="F721" i="36"/>
  <c r="G721" i="36"/>
  <c r="F716" i="36"/>
  <c r="H716" i="36"/>
  <c r="G716" i="36"/>
  <c r="H725" i="36"/>
  <c r="G725" i="36"/>
  <c r="F725" i="36"/>
  <c r="F723" i="36"/>
  <c r="G723" i="36"/>
  <c r="H723" i="36"/>
  <c r="H724" i="36"/>
  <c r="F724" i="36"/>
  <c r="G724" i="36"/>
  <c r="F722" i="36" l="1"/>
  <c r="H722" i="36"/>
  <c r="G722" i="36"/>
  <c r="F728" i="36"/>
  <c r="G729" i="36"/>
  <c r="F729" i="36"/>
  <c r="H728" i="36"/>
  <c r="G731" i="36"/>
  <c r="H731" i="36"/>
  <c r="F731" i="36"/>
  <c r="F720" i="36"/>
  <c r="G720" i="36"/>
  <c r="H719" i="36"/>
  <c r="F719" i="36"/>
  <c r="G719"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Yuzo Fujita</author>
  </authors>
  <commentList>
    <comment ref="AI4" authorId="0" shapeId="0" xr:uid="{00000000-0006-0000-0100-000001000000}">
      <text>
        <r>
          <rPr>
            <b/>
            <sz val="9"/>
            <color indexed="81"/>
            <rFont val="MS P ゴシック"/>
            <family val="3"/>
            <charset val="128"/>
          </rPr>
          <t>年/月/日が有効。
時/分/秒は、常に0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Yuzo Fujita</author>
  </authors>
  <commentList>
    <comment ref="B44" authorId="0" shapeId="0" xr:uid="{00000000-0006-0000-0400-000001000000}">
      <text>
        <r>
          <rPr>
            <b/>
            <sz val="9"/>
            <color indexed="81"/>
            <rFont val="ＭＳ Ｐゴシック"/>
            <family val="3"/>
            <charset val="128"/>
          </rPr>
          <t>(複数の部品を一括で扱う</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Yuzo Fujita</author>
  </authors>
  <commentList>
    <comment ref="T4" authorId="0" shapeId="0" xr:uid="{00000000-0006-0000-0900-000001000000}">
      <text>
        <r>
          <rPr>
            <b/>
            <sz val="9"/>
            <color indexed="81"/>
            <rFont val="MS P ゴシック"/>
            <family val="3"/>
            <charset val="128"/>
          </rPr>
          <t>状態があるものは生成するでOK？</t>
        </r>
        <r>
          <rPr>
            <sz val="9"/>
            <color indexed="81"/>
            <rFont val="MS P ゴシック"/>
            <family val="3"/>
            <charset val="128"/>
          </rPr>
          <t xml:space="preserve">
</t>
        </r>
      </text>
    </comment>
    <comment ref="AC4" authorId="0" shapeId="0" xr:uid="{00000000-0006-0000-0900-000002000000}">
      <text>
        <r>
          <rPr>
            <b/>
            <sz val="9"/>
            <color indexed="81"/>
            <rFont val="MS P ゴシック"/>
            <family val="3"/>
            <charset val="128"/>
          </rPr>
          <t>現状、Franky/Viviでしかサポートされてない。(USAGE Counter)</t>
        </r>
        <r>
          <rPr>
            <sz val="9"/>
            <color indexed="81"/>
            <rFont val="MS P ゴシック"/>
            <family val="3"/>
            <charset val="128"/>
          </rPr>
          <t xml:space="preserve">
</t>
        </r>
      </text>
    </comment>
    <comment ref="L6" authorId="0" shapeId="0" xr:uid="{00000000-0006-0000-0900-000003000000}">
      <text>
        <r>
          <rPr>
            <b/>
            <sz val="9"/>
            <color indexed="81"/>
            <rFont val="MS P ゴシック"/>
            <family val="3"/>
            <charset val="128"/>
          </rPr>
          <t>IOT性能仕様書：
　2.3. 消耗品を参照
　3.2. 定期交換部品</t>
        </r>
      </text>
    </comment>
    <comment ref="AE6" authorId="0" shapeId="0" xr:uid="{00000000-0006-0000-0900-000004000000}">
      <text>
        <r>
          <rPr>
            <b/>
            <sz val="9"/>
            <color indexed="81"/>
            <rFont val="MS P ゴシック"/>
            <family val="3"/>
            <charset val="128"/>
          </rPr>
          <t>IOT性能仕様書：
　2.3. 消耗品を参照
　3.2. 定期交換部品</t>
        </r>
        <r>
          <rPr>
            <sz val="9"/>
            <color indexed="81"/>
            <rFont val="MS P ゴシック"/>
            <family val="3"/>
            <charset val="128"/>
          </rPr>
          <t xml:space="preserve">
</t>
        </r>
      </text>
    </comment>
    <comment ref="AE13" authorId="0" shapeId="0" xr:uid="{00000000-0006-0000-0900-000005000000}">
      <text>
        <r>
          <rPr>
            <b/>
            <sz val="9"/>
            <color indexed="81"/>
            <rFont val="MS P ゴシック"/>
            <family val="3"/>
            <charset val="128"/>
          </rPr>
          <t>性能仕様書ではーがかかれていた。
消耗品リストに記載されてもいい情報と思う。。。。</t>
        </r>
        <r>
          <rPr>
            <sz val="9"/>
            <color indexed="81"/>
            <rFont val="MS P 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Yuzo Fujita</author>
  </authors>
  <commentList>
    <comment ref="K6" authorId="0" shapeId="0" xr:uid="{00000000-0006-0000-0A00-000001000000}">
      <text>
        <r>
          <rPr>
            <b/>
            <sz val="9"/>
            <color indexed="81"/>
            <rFont val="ＭＳ Ｐゴシック"/>
            <family val="3"/>
            <charset val="128"/>
          </rPr>
          <t>生成するときは、TRUE。
共通。既存。
Marker Elememt State, 
Marker Element Crum State</t>
        </r>
        <r>
          <rPr>
            <sz val="9"/>
            <color indexed="81"/>
            <rFont val="ＭＳ Ｐゴシック"/>
            <family val="3"/>
            <charset val="128"/>
          </rPr>
          <t xml:space="preserve">
</t>
        </r>
      </text>
    </comment>
    <comment ref="L6" authorId="0" shapeId="0" xr:uid="{00000000-0006-0000-0A00-000002000000}">
      <text>
        <r>
          <rPr>
            <b/>
            <sz val="9"/>
            <color indexed="81"/>
            <rFont val="ＭＳ Ｐゴシック"/>
            <family val="3"/>
            <charset val="128"/>
          </rPr>
          <t>PreNearを取る場合はTRUE</t>
        </r>
      </text>
    </comment>
    <comment ref="M6" authorId="0" shapeId="0" xr:uid="{00000000-0006-0000-0A00-000003000000}">
      <text>
        <r>
          <rPr>
            <b/>
            <sz val="9"/>
            <color indexed="81"/>
            <rFont val="ＭＳ Ｐゴシック"/>
            <family val="3"/>
            <charset val="128"/>
          </rPr>
          <t>Nearをとる場合はTRUE</t>
        </r>
        <r>
          <rPr>
            <sz val="9"/>
            <color indexed="81"/>
            <rFont val="ＭＳ Ｐゴシック"/>
            <family val="3"/>
            <charset val="128"/>
          </rPr>
          <t xml:space="preserve">
</t>
        </r>
      </text>
    </comment>
    <comment ref="N6" authorId="0" shapeId="0" xr:uid="{00000000-0006-0000-0A00-000004000000}">
      <text>
        <r>
          <rPr>
            <b/>
            <sz val="9"/>
            <color indexed="81"/>
            <rFont val="MS P ゴシック"/>
            <family val="3"/>
            <charset val="128"/>
          </rPr>
          <t>Quality Life Endをとる場合はTRUE</t>
        </r>
        <r>
          <rPr>
            <sz val="9"/>
            <color indexed="81"/>
            <rFont val="MS P ゴシック"/>
            <family val="3"/>
            <charset val="128"/>
          </rPr>
          <t xml:space="preserve">
</t>
        </r>
      </text>
    </comment>
    <comment ref="O6" authorId="0" shapeId="0" xr:uid="{00000000-0006-0000-0A00-000005000000}">
      <text>
        <r>
          <rPr>
            <b/>
            <sz val="9"/>
            <color indexed="81"/>
            <rFont val="ＭＳ Ｐゴシック"/>
            <family val="3"/>
            <charset val="128"/>
          </rPr>
          <t>CRUの場合はTRUE
切替の場合はFALSE</t>
        </r>
      </text>
    </comment>
    <comment ref="P6" authorId="0" shapeId="0" xr:uid="{00000000-0006-0000-0A00-000006000000}">
      <text>
        <r>
          <rPr>
            <b/>
            <sz val="9"/>
            <color indexed="81"/>
            <rFont val="MS P ゴシック"/>
            <family val="3"/>
            <charset val="128"/>
          </rPr>
          <t>停止の場合はTRUE。
NVM切替の場合はTRUE。</t>
        </r>
        <r>
          <rPr>
            <sz val="9"/>
            <color indexed="81"/>
            <rFont val="MS P ゴシック"/>
            <family val="3"/>
            <charset val="128"/>
          </rPr>
          <t xml:space="preserve">
</t>
        </r>
      </text>
    </comment>
    <comment ref="Q6" authorId="0" shapeId="0" xr:uid="{00000000-0006-0000-0A00-000007000000}">
      <text>
        <r>
          <rPr>
            <b/>
            <sz val="9"/>
            <color indexed="81"/>
            <rFont val="ＭＳ Ｐゴシック"/>
            <family val="3"/>
            <charset val="128"/>
          </rPr>
          <t>必ず、TRUEとする。
インスタンス化。
設定はなし。
変更時の動作は共通。</t>
        </r>
        <r>
          <rPr>
            <sz val="9"/>
            <color indexed="81"/>
            <rFont val="ＭＳ Ｐゴシック"/>
            <family val="3"/>
            <charset val="128"/>
          </rPr>
          <t xml:space="preserve">
</t>
        </r>
      </text>
    </comment>
    <comment ref="R6" authorId="0" shapeId="0" xr:uid="{00000000-0006-0000-0A00-000008000000}">
      <text>
        <r>
          <rPr>
            <b/>
            <sz val="9"/>
            <color indexed="81"/>
            <rFont val="ＭＳ Ｐゴシック"/>
            <family val="3"/>
            <charset val="128"/>
          </rPr>
          <t>生成するときは、TRUEとする。
共通。既存。</t>
        </r>
        <r>
          <rPr>
            <sz val="9"/>
            <color indexed="81"/>
            <rFont val="ＭＳ Ｐゴシック"/>
            <family val="3"/>
            <charset val="128"/>
          </rPr>
          <t xml:space="preserve">
</t>
        </r>
        <r>
          <rPr>
            <b/>
            <sz val="9"/>
            <color indexed="81"/>
            <rFont val="ＭＳ Ｐゴシック"/>
            <family val="3"/>
            <charset val="128"/>
          </rPr>
          <t>Marker Element Current Level</t>
        </r>
        <r>
          <rPr>
            <sz val="9"/>
            <color indexed="81"/>
            <rFont val="ＭＳ Ｐゴシック"/>
            <family val="3"/>
            <charset val="128"/>
          </rPr>
          <t xml:space="preserve">
</t>
        </r>
      </text>
    </comment>
    <comment ref="S6" authorId="0" shapeId="0" xr:uid="{00000000-0006-0000-0A00-000009000000}">
      <text>
        <r>
          <rPr>
            <b/>
            <sz val="9"/>
            <color indexed="81"/>
            <rFont val="ＭＳ Ｐゴシック"/>
            <family val="3"/>
            <charset val="128"/>
          </rPr>
          <t xml:space="preserve">生成するときは、TRUEとする。
</t>
        </r>
        <r>
          <rPr>
            <sz val="9"/>
            <color indexed="81"/>
            <rFont val="ＭＳ Ｐゴシック"/>
            <family val="3"/>
            <charset val="128"/>
          </rPr>
          <t xml:space="preserve">
</t>
        </r>
      </text>
    </comment>
    <comment ref="T6" authorId="0" shapeId="0" xr:uid="{00000000-0006-0000-0A00-00000A000000}">
      <text>
        <r>
          <rPr>
            <b/>
            <sz val="9"/>
            <color indexed="81"/>
            <rFont val="ＭＳ Ｐゴシック"/>
            <family val="3"/>
            <charset val="128"/>
          </rPr>
          <t>生成するときはTRUEとする。
共通、既存。
Marker Element Capacity</t>
        </r>
        <r>
          <rPr>
            <sz val="9"/>
            <color indexed="81"/>
            <rFont val="ＭＳ Ｐゴシック"/>
            <family val="3"/>
            <charset val="128"/>
          </rPr>
          <t xml:space="preserve">
</t>
        </r>
      </text>
    </comment>
    <comment ref="U6" authorId="0" shapeId="0" xr:uid="{00000000-0006-0000-0A00-00000B000000}">
      <text>
        <r>
          <rPr>
            <b/>
            <sz val="9"/>
            <color indexed="81"/>
            <rFont val="ＭＳ Ｐゴシック"/>
            <family val="3"/>
            <charset val="128"/>
          </rPr>
          <t xml:space="preserve">生成するときはTRUEとする。
共通。既存。
Marker Element PV Capacity
</t>
        </r>
        <r>
          <rPr>
            <sz val="9"/>
            <color indexed="81"/>
            <rFont val="ＭＳ Ｐゴシック"/>
            <family val="3"/>
            <charset val="128"/>
          </rPr>
          <t xml:space="preserve">
</t>
        </r>
      </text>
    </comment>
    <comment ref="V6" authorId="0" shapeId="0" xr:uid="{00000000-0006-0000-0A00-00000C000000}">
      <text>
        <r>
          <rPr>
            <b/>
            <sz val="9"/>
            <color indexed="81"/>
            <rFont val="ＭＳ Ｐゴシック"/>
            <family val="3"/>
            <charset val="128"/>
          </rPr>
          <t>生成するときはTRUEとする。
共通、既存。
Marker Element Liftime Usage</t>
        </r>
        <r>
          <rPr>
            <sz val="9"/>
            <color indexed="81"/>
            <rFont val="ＭＳ Ｐゴシック"/>
            <family val="3"/>
            <charset val="128"/>
          </rPr>
          <t xml:space="preserve">
</t>
        </r>
      </text>
    </comment>
    <comment ref="W6" authorId="0" shapeId="0" xr:uid="{00000000-0006-0000-0A00-00000D000000}">
      <text>
        <r>
          <rPr>
            <b/>
            <sz val="9"/>
            <color indexed="81"/>
            <rFont val="ＭＳ Ｐゴシック"/>
            <family val="3"/>
            <charset val="128"/>
          </rPr>
          <t xml:space="preserve">生成するときはTRUEとする。
共通、既存。
Marker Element Install Date
</t>
        </r>
        <r>
          <rPr>
            <sz val="9"/>
            <color indexed="81"/>
            <rFont val="ＭＳ Ｐゴシック"/>
            <family val="3"/>
            <charset val="128"/>
          </rPr>
          <t xml:space="preserve">
</t>
        </r>
      </text>
    </comment>
    <comment ref="X6" authorId="0" shapeId="0" xr:uid="{00000000-0006-0000-0A00-00000E000000}">
      <text>
        <r>
          <rPr>
            <b/>
            <sz val="9"/>
            <color indexed="81"/>
            <rFont val="ＭＳ Ｐゴシック"/>
            <family val="3"/>
            <charset val="128"/>
          </rPr>
          <t xml:space="preserve">生成するときはTRUEとする。
共通、既存。
Marker Element Unique ID 
</t>
        </r>
        <r>
          <rPr>
            <sz val="9"/>
            <color indexed="81"/>
            <rFont val="ＭＳ Ｐゴシック"/>
            <family val="3"/>
            <charset val="128"/>
          </rPr>
          <t xml:space="preserve">
</t>
        </r>
      </text>
    </comment>
    <comment ref="Y6" authorId="0" shapeId="0" xr:uid="{00000000-0006-0000-0A00-00000F000000}">
      <text>
        <r>
          <rPr>
            <b/>
            <sz val="9"/>
            <color indexed="81"/>
            <rFont val="ＭＳ Ｐゴシック"/>
            <family val="3"/>
            <charset val="128"/>
          </rPr>
          <t>通知が規定されている消耗品の場合は、TRUEとする。
DC Device Event Update</t>
        </r>
        <r>
          <rPr>
            <sz val="9"/>
            <color indexed="81"/>
            <rFont val="ＭＳ Ｐゴシック"/>
            <family val="3"/>
            <charset val="128"/>
          </rPr>
          <t xml:space="preserve">
</t>
        </r>
      </text>
    </comment>
    <comment ref="Z6" authorId="0" shapeId="0" xr:uid="{00000000-0006-0000-0A00-000010000000}">
      <text>
        <r>
          <rPr>
            <b/>
            <sz val="9"/>
            <color indexed="81"/>
            <rFont val="ＭＳ Ｐゴシック"/>
            <family val="3"/>
            <charset val="128"/>
          </rPr>
          <t>共通、既存。
Marker Element Secret Code</t>
        </r>
        <r>
          <rPr>
            <sz val="9"/>
            <color indexed="81"/>
            <rFont val="ＭＳ Ｐゴシック"/>
            <family val="3"/>
            <charset val="128"/>
          </rPr>
          <t xml:space="preserve">
</t>
        </r>
      </text>
    </comment>
    <comment ref="AB6" authorId="0" shapeId="0" xr:uid="{00000000-0006-0000-0A00-000011000000}">
      <text>
        <r>
          <rPr>
            <b/>
            <sz val="9"/>
            <color indexed="81"/>
            <rFont val="ＭＳ Ｐゴシック"/>
            <family val="3"/>
            <charset val="128"/>
          </rPr>
          <t>共通、既存。
Marker Element Parts ID</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Yuzo Fujita</author>
  </authors>
  <commentList>
    <comment ref="K6" authorId="0" shapeId="0" xr:uid="{00000000-0006-0000-0B00-000001000000}">
      <text>
        <r>
          <rPr>
            <b/>
            <sz val="9"/>
            <color indexed="81"/>
            <rFont val="ＭＳ Ｐゴシック"/>
            <family val="3"/>
            <charset val="128"/>
          </rPr>
          <t>共通。既存。
Marker Elememt State, 
Marker Element Crum State</t>
        </r>
        <r>
          <rPr>
            <sz val="9"/>
            <color indexed="81"/>
            <rFont val="ＭＳ Ｐゴシック"/>
            <family val="3"/>
            <charset val="128"/>
          </rPr>
          <t xml:space="preserve">
</t>
        </r>
      </text>
    </comment>
    <comment ref="L6" authorId="0" shapeId="0" xr:uid="{00000000-0006-0000-0B00-000002000000}">
      <text>
        <r>
          <rPr>
            <b/>
            <sz val="9"/>
            <color indexed="81"/>
            <rFont val="ＭＳ Ｐゴシック"/>
            <family val="3"/>
            <charset val="128"/>
          </rPr>
          <t>PreNearを取るかどうか</t>
        </r>
      </text>
    </comment>
    <comment ref="M6" authorId="0" shapeId="0" xr:uid="{00000000-0006-0000-0B00-000003000000}">
      <text>
        <r>
          <rPr>
            <b/>
            <sz val="9"/>
            <color indexed="81"/>
            <rFont val="ＭＳ Ｐゴシック"/>
            <family val="3"/>
            <charset val="128"/>
          </rPr>
          <t>Nearをとるかどうか</t>
        </r>
        <r>
          <rPr>
            <sz val="9"/>
            <color indexed="81"/>
            <rFont val="ＭＳ Ｐゴシック"/>
            <family val="3"/>
            <charset val="128"/>
          </rPr>
          <t xml:space="preserve">
</t>
        </r>
      </text>
    </comment>
    <comment ref="O6" authorId="0" shapeId="0" xr:uid="{00000000-0006-0000-0B00-000004000000}">
      <text>
        <r>
          <rPr>
            <b/>
            <sz val="9"/>
            <color indexed="81"/>
            <rFont val="ＭＳ Ｐゴシック"/>
            <family val="3"/>
            <charset val="128"/>
          </rPr>
          <t>CRUか否か</t>
        </r>
        <r>
          <rPr>
            <sz val="9"/>
            <color indexed="81"/>
            <rFont val="ＭＳ Ｐゴシック"/>
            <family val="3"/>
            <charset val="128"/>
          </rPr>
          <t xml:space="preserve">
</t>
        </r>
      </text>
    </comment>
    <comment ref="Q6" authorId="0" shapeId="0" xr:uid="{00000000-0006-0000-0B00-000005000000}">
      <text>
        <r>
          <rPr>
            <b/>
            <sz val="9"/>
            <color indexed="81"/>
            <rFont val="ＭＳ Ｐゴシック"/>
            <family val="3"/>
            <charset val="128"/>
          </rPr>
          <t>インスタンス化。
設定はなし。
変更時の動作は共通。</t>
        </r>
        <r>
          <rPr>
            <sz val="9"/>
            <color indexed="81"/>
            <rFont val="ＭＳ Ｐゴシック"/>
            <family val="3"/>
            <charset val="128"/>
          </rPr>
          <t xml:space="preserve">
</t>
        </r>
      </text>
    </comment>
    <comment ref="R6" authorId="0" shapeId="0" xr:uid="{00000000-0006-0000-0B00-000006000000}">
      <text>
        <r>
          <rPr>
            <b/>
            <sz val="9"/>
            <color indexed="81"/>
            <rFont val="ＭＳ Ｐゴシック"/>
            <family val="3"/>
            <charset val="128"/>
          </rPr>
          <t>共通。既存。</t>
        </r>
        <r>
          <rPr>
            <sz val="9"/>
            <color indexed="81"/>
            <rFont val="ＭＳ Ｐゴシック"/>
            <family val="3"/>
            <charset val="128"/>
          </rPr>
          <t xml:space="preserve">
</t>
        </r>
        <r>
          <rPr>
            <b/>
            <sz val="9"/>
            <color indexed="81"/>
            <rFont val="ＭＳ Ｐゴシック"/>
            <family val="3"/>
            <charset val="128"/>
          </rPr>
          <t>Marker Element Current Level</t>
        </r>
        <r>
          <rPr>
            <sz val="9"/>
            <color indexed="81"/>
            <rFont val="ＭＳ Ｐゴシック"/>
            <family val="3"/>
            <charset val="128"/>
          </rPr>
          <t xml:space="preserve">
</t>
        </r>
      </text>
    </comment>
    <comment ref="S6" authorId="0" shapeId="0" xr:uid="{00000000-0006-0000-0B00-000007000000}">
      <text>
        <r>
          <rPr>
            <b/>
            <sz val="9"/>
            <color indexed="81"/>
            <rFont val="ＭＳ Ｐゴシック"/>
            <family val="3"/>
            <charset val="128"/>
          </rPr>
          <t>新規。</t>
        </r>
        <r>
          <rPr>
            <sz val="9"/>
            <color indexed="81"/>
            <rFont val="ＭＳ Ｐゴシック"/>
            <family val="3"/>
            <charset val="128"/>
          </rPr>
          <t xml:space="preserve">
</t>
        </r>
      </text>
    </comment>
    <comment ref="T6" authorId="0" shapeId="0" xr:uid="{00000000-0006-0000-0B00-000008000000}">
      <text>
        <r>
          <rPr>
            <b/>
            <sz val="9"/>
            <color indexed="81"/>
            <rFont val="ＭＳ Ｐゴシック"/>
            <family val="3"/>
            <charset val="128"/>
          </rPr>
          <t>共通、既存。
Marker Element Capacity</t>
        </r>
        <r>
          <rPr>
            <sz val="9"/>
            <color indexed="81"/>
            <rFont val="ＭＳ Ｐゴシック"/>
            <family val="3"/>
            <charset val="128"/>
          </rPr>
          <t xml:space="preserve">
</t>
        </r>
      </text>
    </comment>
    <comment ref="U6" authorId="0" shapeId="0" xr:uid="{00000000-0006-0000-0B00-000009000000}">
      <text>
        <r>
          <rPr>
            <b/>
            <sz val="9"/>
            <color indexed="81"/>
            <rFont val="ＭＳ Ｐゴシック"/>
            <family val="3"/>
            <charset val="128"/>
          </rPr>
          <t xml:space="preserve">共通。既存。
Marker Element PV Capacity
</t>
        </r>
        <r>
          <rPr>
            <sz val="9"/>
            <color indexed="81"/>
            <rFont val="ＭＳ Ｐゴシック"/>
            <family val="3"/>
            <charset val="128"/>
          </rPr>
          <t xml:space="preserve">
</t>
        </r>
      </text>
    </comment>
    <comment ref="V6" authorId="0" shapeId="0" xr:uid="{00000000-0006-0000-0B00-00000A000000}">
      <text>
        <r>
          <rPr>
            <b/>
            <sz val="9"/>
            <color indexed="81"/>
            <rFont val="ＭＳ Ｐゴシック"/>
            <family val="3"/>
            <charset val="128"/>
          </rPr>
          <t>共通、既存。
Marker Element Liftime Usage</t>
        </r>
        <r>
          <rPr>
            <sz val="9"/>
            <color indexed="81"/>
            <rFont val="ＭＳ Ｐゴシック"/>
            <family val="3"/>
            <charset val="128"/>
          </rPr>
          <t xml:space="preserve">
</t>
        </r>
      </text>
    </comment>
    <comment ref="W6" authorId="0" shapeId="0" xr:uid="{00000000-0006-0000-0B00-00000B000000}">
      <text>
        <r>
          <rPr>
            <b/>
            <sz val="9"/>
            <color indexed="81"/>
            <rFont val="ＭＳ Ｐゴシック"/>
            <family val="3"/>
            <charset val="128"/>
          </rPr>
          <t xml:space="preserve">共通、既存。
Marker Element Install Date
</t>
        </r>
        <r>
          <rPr>
            <sz val="9"/>
            <color indexed="81"/>
            <rFont val="ＭＳ Ｐゴシック"/>
            <family val="3"/>
            <charset val="128"/>
          </rPr>
          <t xml:space="preserve">
</t>
        </r>
      </text>
    </comment>
    <comment ref="X6" authorId="0" shapeId="0" xr:uid="{00000000-0006-0000-0B00-00000C000000}">
      <text>
        <r>
          <rPr>
            <b/>
            <sz val="9"/>
            <color indexed="81"/>
            <rFont val="ＭＳ Ｐゴシック"/>
            <family val="3"/>
            <charset val="128"/>
          </rPr>
          <t xml:space="preserve">共通、既存。
Marker Element Unique ID 
</t>
        </r>
        <r>
          <rPr>
            <sz val="9"/>
            <color indexed="81"/>
            <rFont val="ＭＳ Ｐゴシック"/>
            <family val="3"/>
            <charset val="128"/>
          </rPr>
          <t xml:space="preserve">
</t>
        </r>
      </text>
    </comment>
    <comment ref="Y6" authorId="0" shapeId="0" xr:uid="{00000000-0006-0000-0B00-00000D000000}">
      <text>
        <r>
          <rPr>
            <b/>
            <sz val="9"/>
            <color indexed="81"/>
            <rFont val="ＭＳ Ｐゴシック"/>
            <family val="3"/>
            <charset val="128"/>
          </rPr>
          <t>DC Device Event Update</t>
        </r>
        <r>
          <rPr>
            <sz val="9"/>
            <color indexed="81"/>
            <rFont val="ＭＳ Ｐゴシック"/>
            <family val="3"/>
            <charset val="128"/>
          </rPr>
          <t xml:space="preserve">
</t>
        </r>
      </text>
    </comment>
    <comment ref="Z6" authorId="0" shapeId="0" xr:uid="{00000000-0006-0000-0B00-00000E000000}">
      <text>
        <r>
          <rPr>
            <b/>
            <sz val="9"/>
            <color indexed="81"/>
            <rFont val="ＭＳ Ｐゴシック"/>
            <family val="3"/>
            <charset val="128"/>
          </rPr>
          <t>共通、既存。
Marker Element Secret Code</t>
        </r>
        <r>
          <rPr>
            <sz val="9"/>
            <color indexed="81"/>
            <rFont val="ＭＳ Ｐゴシック"/>
            <family val="3"/>
            <charset val="128"/>
          </rPr>
          <t xml:space="preserve">
</t>
        </r>
      </text>
    </comment>
    <comment ref="AB6" authorId="0" shapeId="0" xr:uid="{00000000-0006-0000-0B00-00000F000000}">
      <text>
        <r>
          <rPr>
            <b/>
            <sz val="9"/>
            <color indexed="81"/>
            <rFont val="ＭＳ Ｐゴシック"/>
            <family val="3"/>
            <charset val="128"/>
          </rPr>
          <t>共通、既存。
Marker Element Parts ID</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Misao Hirao</author>
  </authors>
  <commentList>
    <comment ref="H1015" authorId="0" shapeId="0" xr:uid="{00000000-0006-0000-0C00-000001000000}">
      <text>
        <r>
          <rPr>
            <sz val="9"/>
            <color indexed="81"/>
            <rFont val="ＭＳ Ｐゴシック"/>
            <family val="3"/>
            <charset val="128"/>
          </rPr>
          <t>#define CHGPARTS_HIST( stsId, sts, pfParts, pfPartsSts ) \
{\
    IOTS_CVT_DEV_STSID_## stsId,    \
    IOTS_CVT_DEV_STS_## sts,        \
    PFV_CHANGEPARTS_## pfParts,     \
    PFV_CHANGEPARTS_STATUS_## pfPartsSts \
}</t>
        </r>
      </text>
    </comment>
  </commentList>
</comments>
</file>

<file path=xl/sharedStrings.xml><?xml version="1.0" encoding="utf-8"?>
<sst xmlns="http://schemas.openxmlformats.org/spreadsheetml/2006/main" count="8310" uniqueCount="1424">
  <si>
    <t>×</t>
  </si>
  <si>
    <t>用紙種類</t>
  </si>
  <si>
    <t>用紙サイズ</t>
  </si>
  <si>
    <t>日付</t>
    <rPh sb="0" eb="2">
      <t>ヒヅケ</t>
    </rPh>
    <phoneticPr fontId="7"/>
  </si>
  <si>
    <t>更新者</t>
    <rPh sb="0" eb="3">
      <t>コウシンシャ</t>
    </rPh>
    <phoneticPr fontId="7"/>
  </si>
  <si>
    <t>変更詳細</t>
    <rPh sb="0" eb="2">
      <t>ヘンコウ</t>
    </rPh>
    <rPh sb="2" eb="4">
      <t>ショウサイ</t>
    </rPh>
    <phoneticPr fontId="7"/>
  </si>
  <si>
    <t>バージョン</t>
    <phoneticPr fontId="7"/>
  </si>
  <si>
    <t>○</t>
    <phoneticPr fontId="7"/>
  </si>
  <si>
    <r>
      <t>Features</t>
    </r>
    <r>
      <rPr>
        <b/>
        <i/>
        <shadow/>
        <sz val="18"/>
        <rFont val="ＭＳ Ｐゴシック"/>
        <family val="3"/>
        <charset val="128"/>
      </rPr>
      <t>＆</t>
    </r>
    <r>
      <rPr>
        <b/>
        <i/>
        <shadow/>
        <sz val="18"/>
        <rFont val="Arial"/>
        <family val="2"/>
      </rPr>
      <t>Functions</t>
    </r>
    <r>
      <rPr>
        <b/>
        <i/>
        <shadow/>
        <sz val="18"/>
        <rFont val="ＭＳ Ｐゴシック"/>
        <family val="3"/>
        <charset val="128"/>
      </rPr>
      <t>（</t>
    </r>
    <r>
      <rPr>
        <b/>
        <i/>
        <shadow/>
        <sz val="18"/>
        <rFont val="Arial"/>
        <family val="2"/>
      </rPr>
      <t>I : Device Function</t>
    </r>
    <r>
      <rPr>
        <b/>
        <i/>
        <shadow/>
        <sz val="18"/>
        <rFont val="ＭＳ Ｐゴシック"/>
        <family val="3"/>
        <charset val="128"/>
      </rPr>
      <t>）編</t>
    </r>
  </si>
  <si>
    <t>対象シート</t>
    <rPh sb="0" eb="2">
      <t>タイショウ</t>
    </rPh>
    <phoneticPr fontId="7"/>
  </si>
  <si>
    <t>概要</t>
  </si>
  <si>
    <t>本付録では給排紙トレイ、各種後処理で使用可能な用紙サイズ、用紙種類などについて記述する。</t>
    <phoneticPr fontId="7"/>
  </si>
  <si>
    <t>表の見方</t>
  </si>
  <si>
    <r>
      <t>・基本的に○</t>
    </r>
    <r>
      <rPr>
        <sz val="10"/>
        <rFont val="Courier New"/>
        <family val="3"/>
      </rPr>
      <t>×</t>
    </r>
    <r>
      <rPr>
        <sz val="10"/>
        <rFont val="ＭＳ Ｐゴシック"/>
        <family val="3"/>
        <charset val="128"/>
      </rPr>
      <t>で可否を表現しているが、注釈が必要なものは備考欄に記述している。</t>
    </r>
    <phoneticPr fontId="7"/>
  </si>
  <si>
    <t>・グレーで塗りつぶされた行は当プロダクト適用外であることを意味する。</t>
  </si>
  <si>
    <t>・グレーのフォントで記入された列は当プロダクト適用外であることを意味する。</t>
  </si>
  <si>
    <r>
      <t>・各表は</t>
    </r>
    <r>
      <rPr>
        <sz val="10"/>
        <rFont val="Courier New"/>
        <family val="3"/>
      </rPr>
      <t>IOT Device Functions</t>
    </r>
    <r>
      <rPr>
        <sz val="10"/>
        <rFont val="ＭＳ Ｐゴシック"/>
        <family val="3"/>
        <charset val="128"/>
      </rPr>
      <t>として扱うときの仕様であって、</t>
    </r>
    <r>
      <rPr>
        <sz val="10"/>
        <rFont val="Courier New"/>
        <family val="3"/>
      </rPr>
      <t>IOT</t>
    </r>
    <r>
      <rPr>
        <sz val="10"/>
        <rFont val="ＭＳ Ｐゴシック"/>
        <family val="3"/>
        <charset val="128"/>
      </rPr>
      <t>の仕様とは必ずしも一致しない。</t>
    </r>
    <r>
      <rPr>
        <sz val="10"/>
        <rFont val="Courier New"/>
        <family val="3"/>
      </rPr>
      <t>IOT</t>
    </r>
    <r>
      <rPr>
        <sz val="10"/>
        <rFont val="ＭＳ Ｐゴシック"/>
        <family val="3"/>
        <charset val="128"/>
      </rPr>
      <t>での仕様は性能仕様書を参照のこと。</t>
    </r>
    <phoneticPr fontId="7"/>
  </si>
  <si>
    <t>付録に含まれる表</t>
    <rPh sb="0" eb="2">
      <t>フロク</t>
    </rPh>
    <rPh sb="3" eb="4">
      <t>フク</t>
    </rPh>
    <rPh sb="7" eb="8">
      <t>ヒョウ</t>
    </rPh>
    <phoneticPr fontId="7"/>
  </si>
  <si>
    <t>給紙や排紙、後処理などの各種機能で使用可能な用紙サイズ一覧</t>
    <rPh sb="0" eb="2">
      <t>キュウシ</t>
    </rPh>
    <rPh sb="3" eb="5">
      <t>ハイシ</t>
    </rPh>
    <rPh sb="6" eb="9">
      <t>アトショリ</t>
    </rPh>
    <rPh sb="12" eb="14">
      <t>カクシュ</t>
    </rPh>
    <rPh sb="14" eb="16">
      <t>キノウ</t>
    </rPh>
    <rPh sb="27" eb="29">
      <t>イチラン</t>
    </rPh>
    <phoneticPr fontId="7"/>
  </si>
  <si>
    <t>給紙や排紙、後処理などの各種機能で使用可能な用紙種類一覧</t>
    <rPh sb="24" eb="26">
      <t>シュルイ</t>
    </rPh>
    <rPh sb="26" eb="28">
      <t>イチラン</t>
    </rPh>
    <phoneticPr fontId="7"/>
  </si>
  <si>
    <t>画質制御分類</t>
  </si>
  <si>
    <t>各用紙種類で使用可能な画質制御分類値一覧</t>
    <rPh sb="0" eb="1">
      <t>カク</t>
    </rPh>
    <rPh sb="1" eb="3">
      <t>ヨウシ</t>
    </rPh>
    <rPh sb="3" eb="5">
      <t>シュルイ</t>
    </rPh>
    <rPh sb="11" eb="12">
      <t>ガ</t>
    </rPh>
    <rPh sb="12" eb="13">
      <t>シツ</t>
    </rPh>
    <rPh sb="13" eb="15">
      <t>セイギョ</t>
    </rPh>
    <rPh sb="15" eb="17">
      <t>ブンルイ</t>
    </rPh>
    <rPh sb="17" eb="18">
      <t>チ</t>
    </rPh>
    <rPh sb="18" eb="20">
      <t>イチラン</t>
    </rPh>
    <phoneticPr fontId="7"/>
  </si>
  <si>
    <t>用紙種類優先順位</t>
  </si>
  <si>
    <t>各用紙種類で使用可能な用紙種類優先順位一覧</t>
    <rPh sb="0" eb="1">
      <t>カク</t>
    </rPh>
    <rPh sb="1" eb="3">
      <t>ヨウシ</t>
    </rPh>
    <rPh sb="3" eb="5">
      <t>シュルイ</t>
    </rPh>
    <rPh sb="11" eb="13">
      <t>ヨウシ</t>
    </rPh>
    <rPh sb="13" eb="15">
      <t>シュルイ</t>
    </rPh>
    <rPh sb="15" eb="17">
      <t>ユウセン</t>
    </rPh>
    <rPh sb="17" eb="19">
      <t>ジュンイ</t>
    </rPh>
    <rPh sb="19" eb="21">
      <t>イチラン</t>
    </rPh>
    <phoneticPr fontId="7"/>
  </si>
  <si>
    <t>排出先機能</t>
  </si>
  <si>
    <t>各排出先で使用可能な排出先機能一覧</t>
    <rPh sb="0" eb="1">
      <t>カク</t>
    </rPh>
    <rPh sb="1" eb="3">
      <t>ハイシュツ</t>
    </rPh>
    <rPh sb="3" eb="4">
      <t>サキ</t>
    </rPh>
    <rPh sb="10" eb="12">
      <t>ハイシュツ</t>
    </rPh>
    <rPh sb="12" eb="13">
      <t>サキ</t>
    </rPh>
    <rPh sb="13" eb="15">
      <t>キノウ</t>
    </rPh>
    <rPh sb="15" eb="17">
      <t>イチラン</t>
    </rPh>
    <phoneticPr fontId="7"/>
  </si>
  <si>
    <r>
      <t>関連</t>
    </r>
    <r>
      <rPr>
        <sz val="10"/>
        <color indexed="8"/>
        <rFont val="Courier New"/>
        <family val="3"/>
      </rPr>
      <t>SC</t>
    </r>
    <r>
      <rPr>
        <sz val="10"/>
        <color indexed="8"/>
        <rFont val="ＭＳ Ｐゴシック"/>
        <family val="3"/>
        <charset val="128"/>
      </rPr>
      <t>、</t>
    </r>
    <r>
      <rPr>
        <sz val="10"/>
        <color indexed="8"/>
        <rFont val="Courier New"/>
        <family val="3"/>
      </rPr>
      <t>AR</t>
    </r>
    <rPh sb="0" eb="2">
      <t>カンレン</t>
    </rPh>
    <phoneticPr fontId="7"/>
  </si>
  <si>
    <t>藤田 裕三</t>
    <rPh sb="0" eb="2">
      <t>フジタ</t>
    </rPh>
    <rPh sb="3" eb="5">
      <t>ユウゾウ</t>
    </rPh>
    <phoneticPr fontId="7"/>
  </si>
  <si>
    <t xml:space="preserve">初期要件
</t>
    <rPh sb="0" eb="2">
      <t>ショキ</t>
    </rPh>
    <rPh sb="2" eb="4">
      <t>ヨウケン</t>
    </rPh>
    <phoneticPr fontId="7"/>
  </si>
  <si>
    <t>トナーカートリッジ(イエロー)</t>
  </si>
  <si>
    <t>CRU</t>
  </si>
  <si>
    <t>トナーカートリッジ(マゼンタ)</t>
  </si>
  <si>
    <t>トナーカートリッジ(シアン)</t>
  </si>
  <si>
    <t>トナーカートリッジ(ブラック)</t>
  </si>
  <si>
    <t>ドラムカートリッジ(イエロー)</t>
  </si>
  <si>
    <t>ドラムカートリッジ(マゼンタ)</t>
  </si>
  <si>
    <t>ドラムカートリッジ(シアン)</t>
  </si>
  <si>
    <t>ドラムカートリッジ(ブラック)</t>
  </si>
  <si>
    <t>フィードローラー1(トレイ1用)</t>
  </si>
  <si>
    <t>フィードローラー2(トレイ2用)</t>
  </si>
  <si>
    <t>フィードローラー3(トレイ3用)</t>
  </si>
  <si>
    <t>フィードローラー4(トレイ4用)</t>
  </si>
  <si>
    <t>#</t>
  </si>
  <si>
    <t>消耗品</t>
  </si>
  <si>
    <t>備考</t>
  </si>
  <si>
    <t>HFSI</t>
    <phoneticPr fontId="7"/>
  </si>
  <si>
    <t>間近</t>
  </si>
  <si>
    <t>達成</t>
  </si>
  <si>
    <t>タイプミスマッチ</t>
  </si>
  <si>
    <t>故障</t>
  </si>
  <si>
    <t>有無</t>
    <rPh sb="0" eb="2">
      <t>ウム</t>
    </rPh>
    <phoneticPr fontId="7"/>
  </si>
  <si>
    <t>Life End</t>
    <phoneticPr fontId="7"/>
  </si>
  <si>
    <t>Dead Stop</t>
    <phoneticPr fontId="7"/>
  </si>
  <si>
    <t>ユーザーによるリセット実施</t>
    <phoneticPr fontId="7"/>
  </si>
  <si>
    <t>PreNear</t>
    <phoneticPr fontId="7"/>
  </si>
  <si>
    <t>Near</t>
    <phoneticPr fontId="7"/>
  </si>
  <si>
    <t>Uncertain</t>
    <phoneticPr fontId="7"/>
  </si>
  <si>
    <t>LifeOver</t>
    <phoneticPr fontId="7"/>
  </si>
  <si>
    <t>LifeEnd</t>
    <phoneticPr fontId="7"/>
  </si>
  <si>
    <t>残量</t>
    <rPh sb="0" eb="2">
      <t>ザンリョウ</t>
    </rPh>
    <phoneticPr fontId="7"/>
  </si>
  <si>
    <t>面数</t>
    <rPh sb="0" eb="1">
      <t>メン</t>
    </rPh>
    <rPh sb="1" eb="2">
      <t>スウ</t>
    </rPh>
    <phoneticPr fontId="7"/>
  </si>
  <si>
    <t>重量
(0.1g単位)</t>
    <rPh sb="0" eb="2">
      <t>ジュウリョウ</t>
    </rPh>
    <rPh sb="8" eb="10">
      <t>タンイ</t>
    </rPh>
    <phoneticPr fontId="7"/>
  </si>
  <si>
    <t>累積
使用量</t>
    <rPh sb="0" eb="2">
      <t>ルイセキ</t>
    </rPh>
    <rPh sb="3" eb="5">
      <t>シヨウ</t>
    </rPh>
    <rPh sb="5" eb="6">
      <t>リョウ</t>
    </rPh>
    <phoneticPr fontId="7"/>
  </si>
  <si>
    <t>設置日時</t>
    <rPh sb="0" eb="2">
      <t>セッチ</t>
    </rPh>
    <rPh sb="2" eb="4">
      <t>ニチジ</t>
    </rPh>
    <phoneticPr fontId="7"/>
  </si>
  <si>
    <t>CRUM
識別子</t>
    <rPh sb="5" eb="7">
      <t>シキベツ</t>
    </rPh>
    <rPh sb="7" eb="8">
      <t>コ</t>
    </rPh>
    <phoneticPr fontId="7"/>
  </si>
  <si>
    <t>CRU
ERU</t>
    <phoneticPr fontId="7"/>
  </si>
  <si>
    <t>NVM切り替えの
場合の初期値</t>
    <phoneticPr fontId="7"/>
  </si>
  <si>
    <t>最大装填量
最大使用量</t>
    <rPh sb="0" eb="2">
      <t>サイダイ</t>
    </rPh>
    <rPh sb="2" eb="4">
      <t>ソウテン</t>
    </rPh>
    <rPh sb="4" eb="5">
      <t>リョウ</t>
    </rPh>
    <rPh sb="6" eb="8">
      <t>サイダイ</t>
    </rPh>
    <rPh sb="8" eb="10">
      <t>シヨウ</t>
    </rPh>
    <rPh sb="10" eb="11">
      <t>リョウ</t>
    </rPh>
    <phoneticPr fontId="7"/>
  </si>
  <si>
    <t>寿命
達成時
動作</t>
    <phoneticPr fontId="7"/>
  </si>
  <si>
    <t>交換
自動
検知</t>
    <rPh sb="0" eb="2">
      <t>コウカン</t>
    </rPh>
    <rPh sb="3" eb="5">
      <t>ジドウ</t>
    </rPh>
    <rPh sb="6" eb="8">
      <t>ケンチ</t>
    </rPh>
    <phoneticPr fontId="7"/>
  </si>
  <si>
    <t>残量
下限
閾値
(%単位)</t>
    <rPh sb="0" eb="2">
      <t>ザンリョウ</t>
    </rPh>
    <rPh sb="3" eb="5">
      <t>カゲン</t>
    </rPh>
    <rPh sb="6" eb="8">
      <t>シキイチ</t>
    </rPh>
    <rPh sb="11" eb="13">
      <t>タンイ</t>
    </rPh>
    <phoneticPr fontId="7"/>
  </si>
  <si>
    <t>無</t>
    <phoneticPr fontId="7"/>
  </si>
  <si>
    <t>PFV_CHANGEPARTS_TONER_Y</t>
  </si>
  <si>
    <t>PFV_CHANGEPARTS_TONER_M</t>
  </si>
  <si>
    <t>PFV_CHANGEPARTS_TONER_C</t>
  </si>
  <si>
    <t>PFV_CHANGEPARTS_TONER_K</t>
  </si>
  <si>
    <t>PFV_CHANGEPARTS_DRUM_Y</t>
  </si>
  <si>
    <t>PFV_CHANGEPARTS_DRUM_M</t>
  </si>
  <si>
    <t>PFV_CHANGEPARTS_DRUM_C</t>
  </si>
  <si>
    <t>PFV_CHANGEPARTS_DRUM_K</t>
  </si>
  <si>
    <t>PFV_CHANGEPARTS_WASTE_TONER_BOX</t>
  </si>
  <si>
    <t>PFV_CHANGEPARTS_ERU_KIT1</t>
  </si>
  <si>
    <t>PFV_CHANGEPARTS_FUSER</t>
  </si>
  <si>
    <t>PFV_CHANGEPARTS_FEED_ROLL1</t>
  </si>
  <si>
    <t>PFV_CHANGEPARTS_FEED_ROLL2</t>
  </si>
  <si>
    <t>PFV_CHANGEPARTS_FEED_ROLL3</t>
  </si>
  <si>
    <t>PFV_CHANGEPARTS_FEED_ROLL4</t>
  </si>
  <si>
    <t>-</t>
  </si>
  <si>
    <t>対象消耗品</t>
    <rPh sb="0" eb="2">
      <t>タイショウ</t>
    </rPh>
    <rPh sb="2" eb="4">
      <t>ショウモウ</t>
    </rPh>
    <rPh sb="4" eb="5">
      <t>ヒン</t>
    </rPh>
    <phoneticPr fontId="24"/>
  </si>
  <si>
    <t>PfLite 定義ラベル</t>
    <rPh sb="7" eb="9">
      <t>テイギ</t>
    </rPh>
    <phoneticPr fontId="24"/>
  </si>
  <si>
    <t>（ラベル名称）</t>
    <rPh sb="4" eb="6">
      <t>メイショウ</t>
    </rPh>
    <phoneticPr fontId="24"/>
  </si>
  <si>
    <t>(正式名称)</t>
    <rPh sb="1" eb="3">
      <t>セイシキ</t>
    </rPh>
    <rPh sb="3" eb="5">
      <t>メイショウ</t>
    </rPh>
    <phoneticPr fontId="24"/>
  </si>
  <si>
    <t>PfLite 状態定義ラベル</t>
    <rPh sb="7" eb="9">
      <t>ジョウタイ</t>
    </rPh>
    <rPh sb="9" eb="11">
      <t>テイギ</t>
    </rPh>
    <phoneticPr fontId="24"/>
  </si>
  <si>
    <t>PFV_CHANGEPARTS_STATUS_INITIALIZING</t>
  </si>
  <si>
    <t>初期化/リカバリ中</t>
  </si>
  <si>
    <t>IBTベルトクリーナ</t>
  </si>
  <si>
    <t>PFV_CHANGEPARTS_IBT_BELT_CLN</t>
  </si>
  <si>
    <t>PFV_CHANGEPARTS_STATUS_READY</t>
  </si>
  <si>
    <t>利用可</t>
  </si>
  <si>
    <t>PFV_CHANGEPARTS_IDT</t>
  </si>
  <si>
    <t>PFV_CHANGEPARTS_STATUS_PRE_NEAR_LIFE_END</t>
  </si>
  <si>
    <t>NEAR_LIFE_ENDより前の寿命間近</t>
  </si>
  <si>
    <t>PFV_CHANGEPARTS_BTR</t>
  </si>
  <si>
    <t>PFV_CHANGEPARTS_STATUS_NEAR_LIFE_END</t>
  </si>
  <si>
    <t>寿命間近</t>
  </si>
  <si>
    <t>デベロッパ(イエロー)</t>
  </si>
  <si>
    <t>PFV_CHANGEPARTS_DEVE_Y</t>
  </si>
  <si>
    <t>PFV_CHANGEPARTS_STATUS_QUALITY_LIFE_END</t>
  </si>
  <si>
    <t>品質的に寿命到達(継続利用可)</t>
  </si>
  <si>
    <t>デベロッパ(マゼンタ)</t>
  </si>
  <si>
    <t>PFV_CHANGEPARTS_DEVE_M</t>
  </si>
  <si>
    <t>PFV_CHANGEPARTS_STATUS_LIFE_END</t>
  </si>
  <si>
    <t>動作として寿命到達(継続利用不可)</t>
  </si>
  <si>
    <t>デベロッパ(シアン)</t>
  </si>
  <si>
    <t>PFV_CHANGEPARTS_DEVE_C</t>
  </si>
  <si>
    <t>PFV_CHANGEPARTS_STATUS_TYPE_MISMATCH</t>
  </si>
  <si>
    <t>タイプ違い</t>
  </si>
  <si>
    <t>デベロッパ(ブラック)</t>
  </si>
  <si>
    <t>PFV_CHANGEPARTS_DEVE_K</t>
  </si>
  <si>
    <t>PFV_CHANGEPARTS_STATUS_BROKEN</t>
  </si>
  <si>
    <t>PFV_CHANGEPARTS_STATUS_MISSET</t>
  </si>
  <si>
    <t>装着ミス</t>
  </si>
  <si>
    <t>PFV_CHANGEPARTS_STATUS_UNCERTAIN_EMPTY</t>
  </si>
  <si>
    <t>不確実な空(カラ)</t>
  </si>
  <si>
    <t>ドラムカートリッジ(YMCK一体型)</t>
  </si>
  <si>
    <t>PFV_CHANGEPARTS_DRUM_CARTRIDGE</t>
  </si>
  <si>
    <t>ドラムカートリッジ(YMCK 同時交換（非一体）型)</t>
  </si>
  <si>
    <t>ドラム/トナー一体型カートリッジ</t>
  </si>
  <si>
    <t>PFV_CHANGEPARTS_DRUM_TONER_CARTRIDGE</t>
  </si>
  <si>
    <t>←ＦｅｅｄＲｏｌｌMSI がよさそう</t>
    <phoneticPr fontId="24"/>
  </si>
  <si>
    <t>フューザークリーニングウェブ</t>
  </si>
  <si>
    <t>PFV_CHANGEPARTS_FUSER_WEB</t>
  </si>
  <si>
    <t>トナーカートリッジ(ブラック1)</t>
  </si>
  <si>
    <t>PFV_CHANGEPARTS_TONER_K1</t>
  </si>
  <si>
    <t>トナーカートリッジ(ブラック2)</t>
  </si>
  <si>
    <t>PFV_CHANGEPARTS_TONER_K2</t>
  </si>
  <si>
    <t>CC Assy</t>
  </si>
  <si>
    <t>PFV_CHANGEPARTS_CC_ASSY</t>
  </si>
  <si>
    <t>臭気フィルター</t>
  </si>
  <si>
    <t>PFV_CHANGEPARTS_DEODRANT_FILTER</t>
  </si>
  <si>
    <t>定期交換部品キット2</t>
  </si>
  <si>
    <t>PFV_CHANGEPARTS_ERU_KIT2</t>
  </si>
  <si>
    <t>定期交換部品キット3</t>
  </si>
  <si>
    <t>PFV_CHANGEPARTS_ERU_KIT3</t>
  </si>
  <si>
    <t>HCF1(上段) Feed/Nudger/Retard Roll</t>
  </si>
  <si>
    <t>PFV_CHANGEPARTS_HCF1_TRAY1_FEED_RETARD_NUDGER_ROLL</t>
  </si>
  <si>
    <t>HCF1(下段) Feed/Nudger/Retard Roll</t>
  </si>
  <si>
    <t>PFV_CHANGEPARTS_HCF1_TRAY2_FEED_RETARD_NUDGER_ROLL</t>
  </si>
  <si>
    <t>HCF2(上段) Feed/Nudger/Retard Roll</t>
  </si>
  <si>
    <t>PFV_CHANGEPARTS_HCF2_TRAY1_FEED_RETARD_NUDGER_ROLL</t>
  </si>
  <si>
    <t>HCF2(下段) Feed/Nudger/Retard Roll</t>
  </si>
  <si>
    <t>PFV_CHANGEPARTS_HCF2_TRAY2_FEED_RETARD_NUDGER_ROLL</t>
  </si>
  <si>
    <t>PFV_CHANGEPARTS_MAINTENANCE_KIT1</t>
  </si>
  <si>
    <t>重量</t>
    <rPh sb="0" eb="2">
      <t>ジュウリョウ</t>
    </rPh>
    <phoneticPr fontId="7"/>
  </si>
  <si>
    <t>残量
下限
閾値</t>
    <rPh sb="0" eb="2">
      <t>ザンリョウ</t>
    </rPh>
    <rPh sb="3" eb="5">
      <t>カゲン</t>
    </rPh>
    <rPh sb="6" eb="8">
      <t>シキイチ</t>
    </rPh>
    <phoneticPr fontId="7"/>
  </si>
  <si>
    <t>使用量</t>
    <rPh sb="0" eb="2">
      <t>シヨウ</t>
    </rPh>
    <rPh sb="2" eb="3">
      <t>リョウ</t>
    </rPh>
    <phoneticPr fontId="7"/>
  </si>
  <si>
    <t>状態管理</t>
    <rPh sb="0" eb="2">
      <t>ジョウタイ</t>
    </rPh>
    <rPh sb="2" eb="4">
      <t>カンリ</t>
    </rPh>
    <phoneticPr fontId="7"/>
  </si>
  <si>
    <t>残量</t>
    <phoneticPr fontId="7"/>
  </si>
  <si>
    <t>通知</t>
    <rPh sb="0" eb="2">
      <t>ツウチ</t>
    </rPh>
    <phoneticPr fontId="7"/>
  </si>
  <si>
    <t>PFRID_CHANGEPARTS_</t>
    <phoneticPr fontId="7"/>
  </si>
  <si>
    <t>STATUS</t>
    <phoneticPr fontId="7"/>
  </si>
  <si>
    <t>REMAINING</t>
    <phoneticPr fontId="7"/>
  </si>
  <si>
    <t>MAX_CAPACITY</t>
    <phoneticPr fontId="7"/>
  </si>
  <si>
    <t>SUPPLIES_MAX_CAPACITY</t>
    <phoneticPr fontId="7"/>
  </si>
  <si>
    <t>PRODUCT_LIFETIME_USAGE</t>
    <phoneticPr fontId="7"/>
  </si>
  <si>
    <t>INSTALLATION_DATE</t>
    <phoneticPr fontId="7"/>
  </si>
  <si>
    <t>PREPARATION_TRIGGER</t>
    <phoneticPr fontId="7"/>
  </si>
  <si>
    <t>PRENEAR_STATUS_USE</t>
    <phoneticPr fontId="7"/>
  </si>
  <si>
    <t>NEAR_STATUS_USE</t>
    <phoneticPr fontId="7"/>
  </si>
  <si>
    <t>CRUM_ID</t>
    <phoneticPr fontId="7"/>
  </si>
  <si>
    <t>EXCHANGE_COUNT</t>
    <phoneticPr fontId="7"/>
  </si>
  <si>
    <t>GENUINE_TONER_INFO</t>
    <phoneticPr fontId="7"/>
  </si>
  <si>
    <t>REMAINING_LAST</t>
    <phoneticPr fontId="7"/>
  </si>
  <si>
    <t>IOT_PARTS_ID</t>
    <phoneticPr fontId="7"/>
  </si>
  <si>
    <t xml:space="preserve">IOT_PARTS_NUM </t>
    <phoneticPr fontId="7"/>
  </si>
  <si>
    <t>FINISHER_PARTS_NUM</t>
    <phoneticPr fontId="7"/>
  </si>
  <si>
    <t>CUSTOMER_CHANGEABLE</t>
    <phoneticPr fontId="7"/>
  </si>
  <si>
    <t>交換回数</t>
    <rPh sb="0" eb="2">
      <t>コウカン</t>
    </rPh>
    <rPh sb="2" eb="4">
      <t>カイスウ</t>
    </rPh>
    <phoneticPr fontId="7"/>
  </si>
  <si>
    <t>DIAG_DC1003_</t>
    <phoneticPr fontId="7"/>
  </si>
  <si>
    <t>IOT_USAGE_COUNTER</t>
    <phoneticPr fontId="7"/>
  </si>
  <si>
    <t xml:space="preserve">SHUT_OFF_DEVICE </t>
    <phoneticPr fontId="7"/>
  </si>
  <si>
    <t>トナー
ドラム</t>
    <phoneticPr fontId="7"/>
  </si>
  <si>
    <t>トナー</t>
    <phoneticPr fontId="7"/>
  </si>
  <si>
    <t>消耗品名称表示ライブラリが提供するもの</t>
    <phoneticPr fontId="7"/>
  </si>
  <si>
    <t>All</t>
    <phoneticPr fontId="7"/>
  </si>
  <si>
    <t>ERU</t>
  </si>
  <si>
    <t>-</t>
    <phoneticPr fontId="32"/>
  </si>
  <si>
    <t>通知対象</t>
    <rPh sb="0" eb="2">
      <t>ツウチ</t>
    </rPh>
    <rPh sb="2" eb="4">
      <t>タイショウ</t>
    </rPh>
    <phoneticPr fontId="32"/>
  </si>
  <si>
    <t>Event ID</t>
    <phoneticPr fontId="7"/>
  </si>
  <si>
    <t>○</t>
    <phoneticPr fontId="32"/>
  </si>
  <si>
    <t>IOTSK2_EVENT_UPDATE_FUSER_ASSY</t>
  </si>
  <si>
    <t>0x1B</t>
  </si>
  <si>
    <t>-</t>
    <phoneticPr fontId="7"/>
  </si>
  <si>
    <t>IOTSK2_EVENT_UPDATE_DRUM_Y</t>
  </si>
  <si>
    <t>0x15</t>
  </si>
  <si>
    <t>IOTSK2_EVENT_UPDATE_DRUM_M</t>
  </si>
  <si>
    <t>0x16</t>
  </si>
  <si>
    <t>IOTSK2_EVENT_UPDATE_DRUM_C</t>
  </si>
  <si>
    <t>0x17</t>
  </si>
  <si>
    <t>IOTSK2_EVENT_UPDATE_DRUM_K</t>
  </si>
  <si>
    <t>0x18</t>
  </si>
  <si>
    <t>IOTSK2_EVENT_UPDATE_DRUM_4CYCLE</t>
  </si>
  <si>
    <t>0x19</t>
  </si>
  <si>
    <t>IOTSK2_EVENT_UPDATE_TONER_Y</t>
  </si>
  <si>
    <t>0x10</t>
  </si>
  <si>
    <t>IOTSK2_EVENT_UPDATE_TONER_M</t>
  </si>
  <si>
    <t>0x11</t>
  </si>
  <si>
    <t>IOTSK2_EVENT_UPDATE_TONER_C</t>
  </si>
  <si>
    <t>0x12</t>
  </si>
  <si>
    <t>0x13</t>
  </si>
  <si>
    <t>IOTSK2_EVENT_UPDATE_FUSER_WEB</t>
  </si>
  <si>
    <t>0x20</t>
  </si>
  <si>
    <t>IOTSK2_EVENT_UPDATE_CC_ASSY</t>
  </si>
  <si>
    <t>0x1A</t>
  </si>
  <si>
    <t>IOTSK2_EVENT_UPDATE_TONER_K</t>
  </si>
  <si>
    <t>IOTSK2_EVENT_UPDATE_WASTE_TONER_BOTTOLE</t>
  </si>
  <si>
    <t>0x14</t>
  </si>
  <si>
    <t>IOTSK2_EVENT_UPDATE_THICK_PAPER_FUSER_ASSY</t>
  </si>
  <si>
    <t>0x1C</t>
  </si>
  <si>
    <t>IOTSK2_EVENT_UPDATE_ENVELOPE_FUSER_ASSY</t>
  </si>
  <si>
    <t>0x1D</t>
  </si>
  <si>
    <t>IOTSK2_EVENT_UPDATE_CONDUCTIVE_FUSER_ASSY</t>
  </si>
  <si>
    <t>0x1E</t>
  </si>
  <si>
    <t>定着ユニット</t>
    <phoneticPr fontId="7"/>
  </si>
  <si>
    <t>○</t>
    <phoneticPr fontId="32"/>
  </si>
  <si>
    <t>-</t>
    <phoneticPr fontId="32"/>
  </si>
  <si>
    <t>-</t>
    <phoneticPr fontId="7"/>
  </si>
  <si>
    <t>-</t>
    <phoneticPr fontId="7"/>
  </si>
  <si>
    <t>-</t>
    <phoneticPr fontId="32"/>
  </si>
  <si>
    <t>-</t>
    <phoneticPr fontId="32"/>
  </si>
  <si>
    <t>-</t>
    <phoneticPr fontId="7"/>
  </si>
  <si>
    <t>○</t>
    <phoneticPr fontId="32"/>
  </si>
  <si>
    <t>トナー回収ボックス</t>
    <phoneticPr fontId="7"/>
  </si>
  <si>
    <t>0x14</t>
    <phoneticPr fontId="7"/>
  </si>
  <si>
    <t>フィードローラー5(トレイ5用)</t>
    <phoneticPr fontId="7"/>
  </si>
  <si>
    <t>フィードローラー(MSI用)</t>
    <phoneticPr fontId="7"/>
  </si>
  <si>
    <t>フィードローラー(1段HCF用)</t>
    <phoneticPr fontId="7"/>
  </si>
  <si>
    <t>PFV_CHANGEPARTS_FEED_ROLL_HCF1_TRAY1</t>
  </si>
  <si>
    <t>PFV_CHANGEPARTS_SUCTION_FILTER</t>
    <phoneticPr fontId="7"/>
  </si>
  <si>
    <t>定期交換部品キット1</t>
    <phoneticPr fontId="7"/>
  </si>
  <si>
    <t>フィードローラー5(トレイ5用)</t>
    <phoneticPr fontId="7"/>
  </si>
  <si>
    <t>T.B.D</t>
    <phoneticPr fontId="7"/>
  </si>
  <si>
    <t>フィードローラー5(MSI用)</t>
    <phoneticPr fontId="7"/>
  </si>
  <si>
    <t>PFV_CHANGEPARTS_FEED_ROLL5</t>
    <phoneticPr fontId="7"/>
  </si>
  <si>
    <t>フィードローラーMSI</t>
    <phoneticPr fontId="7"/>
  </si>
  <si>
    <t>PFV_CHANGEPARTS_FEED_ROLLMSI  TBD</t>
    <phoneticPr fontId="7"/>
  </si>
  <si>
    <t>PFV_CHANGEPARTS_DRUM_YMCK</t>
  </si>
  <si>
    <t>PFV_CHANGEPARTS_FEED_ROLL5</t>
  </si>
  <si>
    <t>PFV_CHANGEPARTS_MAINTENANCE_KIT2</t>
  </si>
  <si>
    <t>PFV_CHANGEPARTS_FEED_ROLL_TRAY5</t>
  </si>
  <si>
    <t>PFRSC_IOT_CTL_BIT_IMAGE_ENAHNCE</t>
  </si>
  <si>
    <t>PFRSC_IOT_CTL_BIT_FORCED_DUPLEX</t>
  </si>
  <si>
    <t>PFRSC_IOT_CTL_BIT_SMH_FREE_SIZE_DETECT</t>
  </si>
  <si>
    <t>PFRSC_IOT_CTL_BIT_RESERVED</t>
  </si>
  <si>
    <t>PFRSC_IOT_CTL_BIT_RESERVED_2</t>
  </si>
  <si>
    <t>PFRSC_IOT_CTL_BIT_NON_SAME_FS_MIX_SIZE_STAPLE</t>
  </si>
  <si>
    <t>PFRSC_IOT_CTL_BIT_BOOKLET_DIVIDE_OVER_COUNT</t>
  </si>
  <si>
    <t>PFRSC_IOT_CTL_BIT_PRINT_STOP_CRU_LIFE_END</t>
  </si>
  <si>
    <t>PFRSC_IOT_CTL_BIT_IS_EXIST_LARGE_WASTE_TONER_BOX</t>
  </si>
  <si>
    <t>PFRSC_IOT_CTL_BIT_IS_USE_TRAY_PAPER_ATTR_COLOR</t>
  </si>
  <si>
    <t xml:space="preserve">PFRSC_IOT_CTL_BIT_IS_USE_TRAY_PAPER_ATTR_PRE_PUNCHED </t>
  </si>
  <si>
    <t>PFRSC_IOT_CTL_BIT_HALF_SPEED_PRINT_DETECT</t>
  </si>
  <si>
    <t>PFRSC_IOT_CTL_BIT_SPECIAL_ENHANCE_STRAIGHT_PASS</t>
  </si>
  <si>
    <t>PFRSC_IOT_CTL_BIT_SMH_FREE_SIZE_DETECT_PRINTER</t>
  </si>
  <si>
    <t>PFRSC_IOT_CTL_BIT_THICK2_DEVIDED_DETECT</t>
  </si>
  <si>
    <t>PFRSC_IOT_CTL_BIT_TRANSFER_PAPER_DETECT</t>
  </si>
  <si>
    <t>PFRSC_IOT_CTL_BIT_COATING2_DEVIDED_DETECT</t>
  </si>
  <si>
    <t>PFRSC_IOT_CTL_BIT_RECOVERY_OFFSET</t>
  </si>
  <si>
    <t>PFRSC_IOT_CTL_BIT_STATIC_SAMPLE_MODE</t>
  </si>
  <si>
    <t>PFRSC_IOT_CTL_BIT_DYNAMIC_SAMPLE_MODE</t>
  </si>
  <si>
    <t>PFRSC_IOT_CTL_BIT_DYNAMIC_SAMPLE_CONTROL</t>
  </si>
  <si>
    <t>PFRSC_IOT_CTL_BIT_SPECIAL_ENHANCE_A5S_FIX_TRAY</t>
  </si>
  <si>
    <t>PFRSC_IOT_CTL_BIT_COATING1_LIMIT_OFF_DETECT</t>
  </si>
  <si>
    <t>PFRSC_IOT_CTL_BIT_TAB_PAPER_LIMIT_OFF_DETECT</t>
  </si>
  <si>
    <t>PFRSC_IOT_CTL_BIT_SPECIAL_ENHANCE_FUSER_WEB_CRU</t>
  </si>
  <si>
    <t>PFRSC_IOT_CTL_BIT_HCS_MIX_STACK_DETECT</t>
  </si>
  <si>
    <t>PFRSC_IOT_CTL_BIT_HCS_REMOVE_SOON</t>
  </si>
  <si>
    <t>PFRSC_IOT_CTL_BIT_STAPLEPIN_EMPTY_CONTINUE</t>
  </si>
  <si>
    <t>PFRSC_IOT_CTL_BIT_IS_USE_ENVELOPE_TRAY</t>
  </si>
  <si>
    <t>PFRSC_IOT_CTL_BIT_SPECIAL_ENHANCE_BANNER_ATS_ENABLE</t>
  </si>
  <si>
    <t>PFRSC_IOT_CTL_BIT_OFFSET_BY_DIVIDED_OUTPUT_UNIT</t>
  </si>
  <si>
    <t>PFRSC_IOT_CTL_BIT_BANNER_OFFSET</t>
  </si>
  <si>
    <t>PFRSC_IOT_CTL_BIT_SPECIAL_ENHANCE_DRUM_CRU</t>
  </si>
  <si>
    <t>PFRSC_IOT_CTL_BIT_SPECIAL_ENHANCE_FUSER_UNIT_CRU</t>
  </si>
  <si>
    <t>PFRSC_IOT_CTL_BIT_SPECIAL_ENHANCE_CC_ASSY_CRU</t>
  </si>
  <si>
    <t>PFRSC_IOT_CTL_BIT_SPECIAL_ENHANCE_DRUM_READY</t>
  </si>
  <si>
    <t>PFRSC_IOT_CTL_BIT_TACK_FILM_DETECTED</t>
  </si>
  <si>
    <t>PFRSC_IOT_CTL_BIT_SPECIAL_ENHANCE_FUSER_UNIT_READY</t>
  </si>
  <si>
    <t>PFRSC_IOT_CTL_BIT_SPECIAL_ENHANCE_CC_ASSY_READY</t>
  </si>
  <si>
    <t>PFRSC_IOT_CTL_BIT_SPECIAL_ENHANCE_USER5_IS_THICK1</t>
  </si>
  <si>
    <t>PFRSC_IOT_CTL_BIT_HAGAKI_DETECT</t>
  </si>
  <si>
    <t>PFRSC_IOT_CTL_BIT_SMH_APS_ENABLE</t>
  </si>
  <si>
    <t>PFRSC_IOT_CTL_BIT_DRUM_STATUS_PRENEAR_DISPLAY</t>
  </si>
  <si>
    <t>PFRSC_IOT_CTL_BIT_DRUM_STATUS_NEAR_DISPLAY</t>
  </si>
  <si>
    <t>PFRSC_IOT_CTL_BIT_DRUM_STATUS_QUALITYLIFEEND_DISPLAY</t>
  </si>
  <si>
    <t>PFRSC_IOT_CTL_BIT_DRUM_STATUS_LIFEEND_DISPLAY</t>
  </si>
  <si>
    <t>PFRSC_IOT_CTL_BIT_JAM_RECOVERY_OFF</t>
  </si>
  <si>
    <t>PFRSC_IOT_CTL_BIT_SMH_MEDIA_POPUP_ENABLE</t>
  </si>
  <si>
    <t>PFRSC_IOT_CTL_BIT_SPECIAL_ENHANCE_CHINESE_HAGAKI</t>
  </si>
  <si>
    <t>PFRSC_IOT_CTL_BIT_DEW_CONDENSATION_PREVENTION</t>
  </si>
  <si>
    <t>PFRSC_IOT_CTL_BIT_SPECIAL_ENHANCE_OTHER_SIZE_POSITION</t>
  </si>
  <si>
    <t>PFRSC_IOT_CTL_BIT_ENVELOPE_DETECT</t>
  </si>
  <si>
    <t>PFRSC_IOT_CTL_BIT_SPECIAL_ENHANCE_CC_CLEANING_DETECT</t>
  </si>
  <si>
    <t>PFRSC_IOT_CTL_BIT_TONER_PRE_NEAR_STATUS_ENABLE</t>
  </si>
  <si>
    <t>PFRSC_IOT_CTL_BIT_IS_USE_SMALL_TRAY</t>
  </si>
  <si>
    <t>PFRSC_IOT_CTL_BIT_SPECIAL_ENHANCE_MARKING_REFRESH_DETECT</t>
  </si>
  <si>
    <t>PFRSC_IOT_CTL_BIT_HCS_AOS</t>
  </si>
  <si>
    <t>PFRSC_IOT_CTL_BIT_SPECIAL_ENHANCE_DUPLEX_RESTRICTED_COATING1_A</t>
  </si>
  <si>
    <t>PFRSC_IOT_CTL_BIT_SPECIAL_ENHANCE_DUPLEX_RESTRICTED_COATING1_B</t>
  </si>
  <si>
    <t>PFRSC_IOT_CTL_BIT_SPECIAL_ENHANCE_DUPLEX_RESTRICTED_COATING2_A</t>
  </si>
  <si>
    <t>PFRSC_IOT_CTL_BIT_SPECIAL_ENHANCE_DUPLEX_RESTRICTED_COATING2_B</t>
  </si>
  <si>
    <t>PFRSC_IOT_CTL_BIT_SPECIAL_ENHANCE_DUPLEX_RESTRICTED_THICK2</t>
  </si>
  <si>
    <t>PFRSC_IOT_CTL_BIT_SPECIAL_ENHANCE_DUPLEX_RESTRICTED_PREPUNCHED_THICK2</t>
  </si>
  <si>
    <t>PFRSC_IOT_CTL_BIT_SPECIAL_ENHANCE_DUPLEX_RESTRICTED_COATING1_A_REV</t>
  </si>
  <si>
    <t>PFRSC_IOT_CTL_BIT_SPECIAL_ENHANCE_DUPLEX_RESTRICTED_COATING1_B_REV</t>
  </si>
  <si>
    <t>PFRSC_IOT_CTL_BIT_SPECIAL_ENHANCE_DUPLEX_RESTRICTED_COATING2_A_REV</t>
  </si>
  <si>
    <t>PFRSC_IOT_CTL_BIT_SPECIAL_ENHANCE_DUPLEX_RESTRICTED_COATING2_B_REV</t>
  </si>
  <si>
    <t>PFRSC_IOT_CTL_BIT_SPECIAL_ENHANCE_DUPLEX_RESTRICTED_THICK2_REV</t>
  </si>
  <si>
    <t>PFRSC_IOT_CTL_BIT_SPECIAL_ENHANCE_MF_LONG_SIZE_PRINT_DETECT</t>
  </si>
  <si>
    <t>PFRSC_IOT_CTL_BIT_DRUM_DISPLAY_ITEM</t>
  </si>
  <si>
    <t>PFRSC_IOT_CTL_BIT_DRUM_DISPLAY_MESSAGE</t>
  </si>
  <si>
    <t>PFRSC_IOT_CTL_BIT_FUSER_DISPLAY_ITEM</t>
  </si>
  <si>
    <t>PFRSC_IOT_CTL_BIT_FUSER_DISPLAY_MESSAGE</t>
  </si>
  <si>
    <t>PFRSC_IOT_CTL_BIT_WRONG_FUSING_UNIT_WIDTH_CONTINUE</t>
  </si>
  <si>
    <t>PFRSC_IOT_CTL_BIT_SILENT_OFFSET</t>
  </si>
  <si>
    <t>PFRSC_IOT_CTL_BIT_MTS_ENABLE</t>
  </si>
  <si>
    <t>PFRSC_IOT_CTL_BIT_SPECIAL_ENHANCE_HCF_FEED_RETARD_NUDGER_ROLL_CRU</t>
  </si>
  <si>
    <t>PFRSC_IOT_CTL_BIT_HCF_FEED_RETARD_NUDGER_ROLL_STATUS_PRENEAR_DISPLAY</t>
  </si>
  <si>
    <t>PFRSC_IOT_CTL_BIT_HCF_FEED_RETARD_NUDGER_ROLL_STATUS_NEAR_DISPLAY</t>
  </si>
  <si>
    <t>PFRSC_IOT_CTL_BIT_HCF_FEED_RETARD_NUDGER_ROLL_STATUS_QUALITYLIFEEND_DISPLAY</t>
  </si>
  <si>
    <t>PFRSC_IOT_CTL_BIT_SPECIAL_ENHANCE_HCF_FEED_RETARD_NUDGER_ROLL_READY</t>
  </si>
  <si>
    <t>PFRSC_IOT_CTL_BIT_HCF_FEED_RETARD_NUDGER_ROLL_DISPLAY_ITEM</t>
  </si>
  <si>
    <t>PFRSC_IOT_CTL_BIT_HCF_FEED_RETARD_NUDGER_ROLL_DISPLAY_MESSAGE</t>
  </si>
  <si>
    <t>PFRSC_IOT_CTL_BIT_SMH_TOP_PRIORITY</t>
  </si>
  <si>
    <t>PFRSC_IOT_CTL_BIT_JOB_CONNECT</t>
  </si>
  <si>
    <t>PFRSC_IOT_CTL_BIT_SPECIAL_ENHANCE_FEEDER_CRU</t>
  </si>
  <si>
    <t>PFRSC_IOT_CTL_BIT_SPECIAL_ENHANCE_MAINTENANCE_KIT1_CRU</t>
  </si>
  <si>
    <t>PFRSC_IOT_CTL_BIT_SPECIAL_ENHANCE_MAINTENANCE_KIT2_CRU</t>
  </si>
  <si>
    <t>PFRSC_IOT_CTL_BIT_SMH_CONFIRMATION_ENABLE</t>
    <phoneticPr fontId="7"/>
  </si>
  <si>
    <t>PFRSC_IOT_CTL_BIT_NULL</t>
    <phoneticPr fontId="7"/>
  </si>
  <si>
    <t>項目</t>
  </si>
  <si>
    <t>設定</t>
  </si>
  <si>
    <t>デフォルト値</t>
  </si>
  <si>
    <r>
      <t>設定範囲</t>
    </r>
    <r>
      <rPr>
        <sz val="9"/>
        <rFont val="Arial"/>
        <family val="2"/>
      </rPr>
      <t>/</t>
    </r>
    <r>
      <rPr>
        <sz val="9"/>
        <rFont val="ＭＳ Ｐゴシック"/>
        <family val="3"/>
        <charset val="128"/>
      </rPr>
      <t>備考</t>
    </r>
  </si>
  <si>
    <t>CE</t>
  </si>
  <si>
    <r>
      <t>&lt;&lt;</t>
    </r>
    <r>
      <rPr>
        <sz val="9"/>
        <rFont val="ＭＳ Ｐゴシック"/>
        <family val="3"/>
        <charset val="128"/>
      </rPr>
      <t>消耗品の状態表示切り替えシステムデータ一覧</t>
    </r>
    <r>
      <rPr>
        <sz val="9"/>
        <rFont val="Arial"/>
        <family val="2"/>
      </rPr>
      <t>&gt;&gt;</t>
    </r>
  </si>
  <si>
    <t>表示する</t>
  </si>
  <si>
    <t>表示しない</t>
  </si>
  <si>
    <t>定着器の状態表示切り替え</t>
  </si>
  <si>
    <r>
      <t>FX/AP</t>
    </r>
    <r>
      <rPr>
        <sz val="9"/>
        <rFont val="ＭＳ Ｐゴシック"/>
        <family val="3"/>
        <charset val="128"/>
      </rPr>
      <t>：通常（表示する）</t>
    </r>
  </si>
  <si>
    <r>
      <t>通常</t>
    </r>
    <r>
      <rPr>
        <sz val="9"/>
        <rFont val="Arial"/>
        <family val="2"/>
      </rPr>
      <t>(</t>
    </r>
    <r>
      <rPr>
        <sz val="9"/>
        <rFont val="ＭＳ Ｐゴシック"/>
        <family val="3"/>
        <charset val="128"/>
      </rPr>
      <t>表示する</t>
    </r>
    <r>
      <rPr>
        <sz val="9"/>
        <rFont val="Arial"/>
        <family val="2"/>
      </rPr>
      <t>)</t>
    </r>
  </si>
  <si>
    <r>
      <t>利用可のまま</t>
    </r>
    <r>
      <rPr>
        <sz val="9"/>
        <rFont val="Arial"/>
        <family val="2"/>
      </rPr>
      <t>(</t>
    </r>
    <r>
      <rPr>
        <sz val="9"/>
        <rFont val="ＭＳ Ｐゴシック"/>
        <family val="3"/>
        <charset val="128"/>
      </rPr>
      <t>表示しない</t>
    </r>
    <r>
      <rPr>
        <sz val="9"/>
        <rFont val="Arial"/>
        <family val="2"/>
      </rPr>
      <t>)</t>
    </r>
  </si>
  <si>
    <r>
      <t>CC Assy</t>
    </r>
    <r>
      <rPr>
        <sz val="9"/>
        <rFont val="ＭＳ Ｐゴシック"/>
        <family val="3"/>
        <charset val="128"/>
      </rPr>
      <t>の状態表示切り替え</t>
    </r>
  </si>
  <si>
    <r>
      <t>トナーの</t>
    </r>
    <r>
      <rPr>
        <sz val="9"/>
        <rFont val="Arial"/>
        <family val="2"/>
      </rPr>
      <t>PreNearEmpty</t>
    </r>
    <r>
      <rPr>
        <sz val="9"/>
        <rFont val="ＭＳ Ｐゴシック"/>
        <family val="3"/>
        <charset val="128"/>
      </rPr>
      <t>有効</t>
    </r>
    <r>
      <rPr>
        <sz val="9"/>
        <rFont val="Arial"/>
        <family val="2"/>
      </rPr>
      <t>/</t>
    </r>
    <r>
      <rPr>
        <sz val="9"/>
        <rFont val="ＭＳ Ｐゴシック"/>
        <family val="3"/>
        <charset val="128"/>
      </rPr>
      <t>無効切り替え</t>
    </r>
  </si>
  <si>
    <t>無効</t>
  </si>
  <si>
    <t>有効（検知する）</t>
  </si>
  <si>
    <t>無効（検知しない）</t>
  </si>
  <si>
    <r>
      <t>&lt;&lt;</t>
    </r>
    <r>
      <rPr>
        <sz val="9"/>
        <rFont val="ＭＳ Ｐゴシック"/>
        <family val="3"/>
        <charset val="128"/>
      </rPr>
      <t>消耗品の状態およびメッセージ表示切り替えシステムデータ一覧</t>
    </r>
    <r>
      <rPr>
        <sz val="9"/>
        <rFont val="Arial"/>
        <family val="2"/>
      </rPr>
      <t>&gt;&gt;</t>
    </r>
  </si>
  <si>
    <t>ドラムの消耗品状態及びメッセージについての表示有無</t>
  </si>
  <si>
    <t>定着装置の消耗品状態及びメッセージについての表示有無</t>
  </si>
  <si>
    <t>※本設定にかかわらず、各消耗品の状態は都度更新される。</t>
  </si>
  <si>
    <r>
      <t>&lt;&lt;</t>
    </r>
    <r>
      <rPr>
        <sz val="9"/>
        <rFont val="ＭＳ Ｐゴシック"/>
        <family val="3"/>
        <charset val="128"/>
      </rPr>
      <t>消耗品のメッセージ表示切り替えシステムデータ一覧</t>
    </r>
    <r>
      <rPr>
        <sz val="9"/>
        <rFont val="Arial"/>
        <family val="2"/>
      </rPr>
      <t>&gt;&gt;</t>
    </r>
  </si>
  <si>
    <t>ドラムの消耗品通知メッセージについての表示有無</t>
  </si>
  <si>
    <r>
      <t>&lt;&lt;</t>
    </r>
    <r>
      <rPr>
        <sz val="9"/>
        <rFont val="ＭＳ Ｐゴシック"/>
        <family val="3"/>
        <charset val="128"/>
      </rPr>
      <t>消耗品の寿命時動作切り替えシステムデータ一覧</t>
    </r>
    <r>
      <rPr>
        <sz val="9"/>
        <rFont val="Arial"/>
        <family val="2"/>
      </rPr>
      <t>&gt;&gt;</t>
    </r>
  </si>
  <si>
    <t>停止設定</t>
  </si>
  <si>
    <t>継続設定</t>
  </si>
  <si>
    <r>
      <t>ドラムカートリッジの状態</t>
    </r>
    <r>
      <rPr>
        <sz val="9"/>
        <rFont val="Arial"/>
        <family val="2"/>
      </rPr>
      <t>(PreNear)</t>
    </r>
    <r>
      <rPr>
        <sz val="9"/>
        <rFont val="ＭＳ Ｐゴシック"/>
        <family val="3"/>
        <charset val="128"/>
      </rPr>
      <t>　表示切り替え</t>
    </r>
    <phoneticPr fontId="7"/>
  </si>
  <si>
    <r>
      <t>ドラムカートリッジの状態</t>
    </r>
    <r>
      <rPr>
        <sz val="9"/>
        <rFont val="Arial"/>
        <family val="2"/>
      </rPr>
      <t>(Near)</t>
    </r>
    <r>
      <rPr>
        <sz val="9"/>
        <rFont val="ＭＳ Ｐゴシック"/>
        <family val="3"/>
        <charset val="128"/>
      </rPr>
      <t>　表示切り替え</t>
    </r>
    <phoneticPr fontId="7"/>
  </si>
  <si>
    <r>
      <t>ドラムカートリッジの状態</t>
    </r>
    <r>
      <rPr>
        <sz val="9"/>
        <rFont val="Arial"/>
        <family val="2"/>
      </rPr>
      <t>(QualityLifeEnd)</t>
    </r>
    <r>
      <rPr>
        <sz val="9"/>
        <rFont val="ＭＳ Ｐゴシック"/>
        <family val="3"/>
        <charset val="128"/>
      </rPr>
      <t>　表示切り替え</t>
    </r>
    <phoneticPr fontId="7"/>
  </si>
  <si>
    <r>
      <t>ドラムカートリッジの状態</t>
    </r>
    <r>
      <rPr>
        <sz val="9"/>
        <rFont val="Arial"/>
        <family val="2"/>
      </rPr>
      <t>(Life_End)</t>
    </r>
    <r>
      <rPr>
        <sz val="9"/>
        <rFont val="ＭＳ Ｐゴシック"/>
        <family val="3"/>
        <charset val="128"/>
      </rPr>
      <t>　表示切り替え</t>
    </r>
    <phoneticPr fontId="7"/>
  </si>
  <si>
    <t>(IOT NVM)</t>
    <phoneticPr fontId="7"/>
  </si>
  <si>
    <t>ドラムカートリッジ寿命時動作</t>
    <phoneticPr fontId="7"/>
  </si>
  <si>
    <t>定着装置の消耗品通知メッセージについての表示有無</t>
    <phoneticPr fontId="7"/>
  </si>
  <si>
    <t>補足：CONTROL_DESCRIPTION_BIT</t>
    <rPh sb="0" eb="2">
      <t>ホソク</t>
    </rPh>
    <phoneticPr fontId="7"/>
  </si>
  <si>
    <t>ー</t>
    <phoneticPr fontId="7"/>
  </si>
  <si>
    <t>DRUM_STATUS_PRENEAR_DISPLAY</t>
    <phoneticPr fontId="7"/>
  </si>
  <si>
    <t>DRUM_STATUS_NEAR_DISPLAY</t>
    <phoneticPr fontId="7"/>
  </si>
  <si>
    <t>DRUM_STATUS_QUALITYLIFEEND_DISPLAY</t>
    <phoneticPr fontId="7"/>
  </si>
  <si>
    <t>DRUM_STATUS_LIFEEND_DISPLAY</t>
    <phoneticPr fontId="7"/>
  </si>
  <si>
    <t>SPECIAL_ENHANCE_FUSER_UNIT_READY</t>
    <phoneticPr fontId="7"/>
  </si>
  <si>
    <t>SPECIAL_ENHANCE_CC_ASSY_READY</t>
    <phoneticPr fontId="7"/>
  </si>
  <si>
    <t>TONER_PRE_NEAR_STATUS_ENABLE</t>
    <phoneticPr fontId="7"/>
  </si>
  <si>
    <t>DRUM_DISPLAY_ITEM</t>
    <phoneticPr fontId="7"/>
  </si>
  <si>
    <t>FUSER_DISPLAY_ITEM</t>
    <phoneticPr fontId="7"/>
  </si>
  <si>
    <t>FUSER_DISPLAY_MESSAGE</t>
    <phoneticPr fontId="7"/>
  </si>
  <si>
    <t>単位</t>
    <rPh sb="0" eb="2">
      <t>タンイ</t>
    </rPh>
    <phoneticPr fontId="7"/>
  </si>
  <si>
    <t>累積
使用量
(0.1g単位)</t>
    <rPh sb="0" eb="2">
      <t>ルイセキ</t>
    </rPh>
    <rPh sb="3" eb="5">
      <t>シヨウ</t>
    </rPh>
    <rPh sb="5" eb="6">
      <t>リョウ</t>
    </rPh>
    <phoneticPr fontId="7"/>
  </si>
  <si>
    <t>8:Tarzan等従来機定着器</t>
  </si>
  <si>
    <t>2：厚紙カール対応定着器</t>
    <phoneticPr fontId="7"/>
  </si>
  <si>
    <t>1：標準定着器</t>
    <phoneticPr fontId="7"/>
  </si>
  <si>
    <t>3：封筒紙しわ対応定着器</t>
    <phoneticPr fontId="7"/>
  </si>
  <si>
    <t>4：導電ベルト定着器</t>
    <phoneticPr fontId="7"/>
  </si>
  <si>
    <t>有</t>
    <rPh sb="0" eb="1">
      <t>アリ</t>
    </rPh>
    <phoneticPr fontId="7"/>
  </si>
  <si>
    <t>DRUM_CARTRIDGE</t>
  </si>
  <si>
    <t>IDT</t>
    <phoneticPr fontId="7"/>
  </si>
  <si>
    <t>CC Assy</t>
    <phoneticPr fontId="7"/>
  </si>
  <si>
    <t>*</t>
    <phoneticPr fontId="7"/>
  </si>
  <si>
    <t>-</t>
    <phoneticPr fontId="7"/>
  </si>
  <si>
    <r>
      <t xml:space="preserve">1.1.6. </t>
    </r>
    <r>
      <rPr>
        <b/>
        <sz val="12"/>
        <rFont val="ＭＳ Ｐゴシック"/>
        <family val="3"/>
        <charset val="128"/>
      </rPr>
      <t>消耗品情報</t>
    </r>
    <rPh sb="7" eb="9">
      <t>ショウモウ</t>
    </rPh>
    <rPh sb="9" eb="10">
      <t>ヒン</t>
    </rPh>
    <rPh sb="10" eb="12">
      <t>ジョウホウ</t>
    </rPh>
    <phoneticPr fontId="7"/>
  </si>
  <si>
    <t>[PFRID_CHANGEPARTS_STATUS]</t>
    <phoneticPr fontId="7"/>
  </si>
  <si>
    <t>→Marker Element Status Required</t>
    <phoneticPr fontId="7"/>
  </si>
  <si>
    <r>
      <t>&lt;</t>
    </r>
    <r>
      <rPr>
        <sz val="10"/>
        <rFont val="ＭＳ Ｐゴシック"/>
        <family val="3"/>
        <charset val="128"/>
      </rPr>
      <t>消耗品の状態</t>
    </r>
    <r>
      <rPr>
        <sz val="11"/>
        <rFont val="Arial"/>
        <family val="2"/>
      </rPr>
      <t>&gt;</t>
    </r>
    <phoneticPr fontId="7"/>
  </si>
  <si>
    <r>
      <rPr>
        <sz val="10"/>
        <rFont val="ＭＳ Ｐゴシック"/>
        <family val="3"/>
        <charset val="128"/>
      </rPr>
      <t>消耗品の状態情報のサポート有無は、「</t>
    </r>
    <r>
      <rPr>
        <sz val="11"/>
        <rFont val="Arial"/>
        <family val="2"/>
      </rPr>
      <t>DC Device Capabilities Update</t>
    </r>
    <r>
      <rPr>
        <sz val="10"/>
        <rFont val="ＭＳ Ｐゴシック"/>
        <family val="3"/>
        <charset val="128"/>
      </rPr>
      <t>」で通知される。</t>
    </r>
    <phoneticPr fontId="7"/>
  </si>
  <si>
    <t>RCT</t>
    <phoneticPr fontId="7"/>
  </si>
  <si>
    <r>
      <rPr>
        <sz val="10"/>
        <rFont val="ＭＳ Ｐゴシック"/>
        <family val="3"/>
        <charset val="128"/>
      </rPr>
      <t>初期値</t>
    </r>
    <rPh sb="0" eb="3">
      <t>ショキチ</t>
    </rPh>
    <phoneticPr fontId="7"/>
  </si>
  <si>
    <r>
      <t>Internal CDI</t>
    </r>
    <r>
      <rPr>
        <sz val="10"/>
        <rFont val="ＭＳ Ｐゴシック"/>
        <family val="3"/>
        <charset val="128"/>
      </rPr>
      <t>（</t>
    </r>
    <r>
      <rPr>
        <sz val="11"/>
        <rFont val="Arial"/>
        <family val="2"/>
      </rPr>
      <t>DC Device Capabilities Update)</t>
    </r>
    <phoneticPr fontId="7"/>
  </si>
  <si>
    <r>
      <rPr>
        <sz val="10"/>
        <rFont val="ＭＳ Ｐゴシック"/>
        <family val="3"/>
        <charset val="128"/>
      </rPr>
      <t>インデックス</t>
    </r>
    <r>
      <rPr>
        <sz val="11"/>
        <rFont val="Arial"/>
        <family val="2"/>
      </rPr>
      <t>(PFV_CHANGEPARTS_xxx</t>
    </r>
    <r>
      <rPr>
        <sz val="10"/>
        <rFont val="ＭＳ Ｐゴシック"/>
        <family val="3"/>
        <charset val="128"/>
      </rPr>
      <t>）</t>
    </r>
    <phoneticPr fontId="7"/>
  </si>
  <si>
    <r>
      <rPr>
        <sz val="10"/>
        <rFont val="ＭＳ Ｐゴシック"/>
        <family val="3"/>
        <charset val="128"/>
      </rPr>
      <t>（</t>
    </r>
    <r>
      <rPr>
        <sz val="11"/>
        <rFont val="Arial"/>
        <family val="2"/>
      </rPr>
      <t>FX)</t>
    </r>
    <phoneticPr fontId="7"/>
  </si>
  <si>
    <r>
      <rPr>
        <sz val="10"/>
        <rFont val="ＭＳ Ｐゴシック"/>
        <family val="3"/>
        <charset val="128"/>
      </rPr>
      <t>（</t>
    </r>
    <r>
      <rPr>
        <sz val="11"/>
        <rFont val="Arial"/>
        <family val="2"/>
      </rPr>
      <t>AP)</t>
    </r>
    <phoneticPr fontId="7"/>
  </si>
  <si>
    <t>SubSystem</t>
    <phoneticPr fontId="7"/>
  </si>
  <si>
    <t>Element Type</t>
    <phoneticPr fontId="7"/>
  </si>
  <si>
    <t>Element Color</t>
    <phoneticPr fontId="7"/>
  </si>
  <si>
    <t>Attribute</t>
    <phoneticPr fontId="7"/>
  </si>
  <si>
    <t>Value</t>
    <phoneticPr fontId="7"/>
  </si>
  <si>
    <r>
      <rPr>
        <sz val="10"/>
        <rFont val="ＭＳ Ｐゴシック"/>
        <family val="3"/>
        <charset val="128"/>
      </rPr>
      <t>備考</t>
    </r>
    <rPh sb="0" eb="2">
      <t>ビコウ</t>
    </rPh>
    <phoneticPr fontId="7"/>
  </si>
  <si>
    <r>
      <rPr>
        <sz val="10"/>
        <rFont val="ＭＳ Ｐゴシック"/>
        <family val="3"/>
        <charset val="128"/>
      </rPr>
      <t>サポート</t>
    </r>
    <phoneticPr fontId="7"/>
  </si>
  <si>
    <t>static const IotPrdLib_ChgprtsIdx_t chgprts_Status[ ]</t>
    <phoneticPr fontId="7"/>
  </si>
  <si>
    <r>
      <rPr>
        <sz val="11"/>
        <color indexed="15"/>
        <rFont val="ＭＳ Ｐゴシック"/>
        <family val="3"/>
        <charset val="128"/>
      </rPr>
      <t>○</t>
    </r>
    <phoneticPr fontId="7"/>
  </si>
  <si>
    <t>×</t>
    <phoneticPr fontId="7"/>
  </si>
  <si>
    <t>TONER_Y</t>
    <phoneticPr fontId="7"/>
  </si>
  <si>
    <t>Marker Element</t>
    <phoneticPr fontId="7"/>
  </si>
  <si>
    <t>Toner,K1,K2</t>
    <phoneticPr fontId="7"/>
  </si>
  <si>
    <t>Y</t>
    <phoneticPr fontId="7"/>
  </si>
  <si>
    <t>Marker Element Status Required</t>
    <phoneticPr fontId="7"/>
  </si>
  <si>
    <r>
      <rPr>
        <sz val="10"/>
        <rFont val="ＭＳ Ｐゴシック"/>
        <family val="3"/>
        <charset val="128"/>
      </rPr>
      <t>－</t>
    </r>
    <phoneticPr fontId="7"/>
  </si>
  <si>
    <r>
      <rPr>
        <sz val="10"/>
        <rFont val="ＭＳ Ｐゴシック"/>
        <family val="3"/>
        <charset val="128"/>
      </rPr>
      <t>通知された場合サポートする。</t>
    </r>
    <rPh sb="0" eb="2">
      <t>ツウチ</t>
    </rPh>
    <rPh sb="5" eb="7">
      <t>バアイ</t>
    </rPh>
    <phoneticPr fontId="7"/>
  </si>
  <si>
    <t>する</t>
    <phoneticPr fontId="7"/>
  </si>
  <si>
    <t>TONER_M</t>
    <phoneticPr fontId="7"/>
  </si>
  <si>
    <t>M</t>
    <phoneticPr fontId="7"/>
  </si>
  <si>
    <t>TONER_C</t>
    <phoneticPr fontId="7"/>
  </si>
  <si>
    <t>C</t>
    <phoneticPr fontId="7"/>
  </si>
  <si>
    <t>TONER_K</t>
    <phoneticPr fontId="7"/>
  </si>
  <si>
    <t>CHGPARTS(TONER_K</t>
    <phoneticPr fontId="7"/>
  </si>
  <si>
    <t>K</t>
    <phoneticPr fontId="7"/>
  </si>
  <si>
    <r>
      <rPr>
        <sz val="11"/>
        <color rgb="FFFF0000"/>
        <rFont val="ＭＳ Ｐゴシック"/>
        <family val="3"/>
        <charset val="128"/>
      </rPr>
      <t>－</t>
    </r>
    <phoneticPr fontId="7"/>
  </si>
  <si>
    <t>する　★</t>
    <phoneticPr fontId="7"/>
  </si>
  <si>
    <t>TONER_K1</t>
    <phoneticPr fontId="7"/>
  </si>
  <si>
    <t>TONER_K2</t>
    <phoneticPr fontId="7"/>
  </si>
  <si>
    <t>DRUM_Y</t>
    <phoneticPr fontId="7"/>
  </si>
  <si>
    <t>Drum</t>
    <phoneticPr fontId="7"/>
  </si>
  <si>
    <t>DRUM_M</t>
    <phoneticPr fontId="7"/>
  </si>
  <si>
    <t>DRUM_C</t>
    <phoneticPr fontId="7"/>
  </si>
  <si>
    <t>DRUM_K</t>
    <phoneticPr fontId="7"/>
  </si>
  <si>
    <t>DRUM_CARTRIDGE</t>
    <phoneticPr fontId="7"/>
  </si>
  <si>
    <t>All</t>
    <phoneticPr fontId="7"/>
  </si>
  <si>
    <r>
      <rPr>
        <sz val="11"/>
        <color indexed="22"/>
        <rFont val="ＭＳ Ｐゴシック"/>
        <family val="3"/>
        <charset val="128"/>
      </rPr>
      <t>－</t>
    </r>
    <phoneticPr fontId="7"/>
  </si>
  <si>
    <r>
      <rPr>
        <sz val="11"/>
        <color indexed="22"/>
        <rFont val="ＭＳ Ｐゴシック"/>
        <family val="3"/>
        <charset val="128"/>
      </rPr>
      <t>しない</t>
    </r>
    <phoneticPr fontId="7"/>
  </si>
  <si>
    <t>DRUM_TONER_CARTRIDGE</t>
    <phoneticPr fontId="7"/>
  </si>
  <si>
    <t>Drum Toner Cartridge</t>
    <phoneticPr fontId="7"/>
  </si>
  <si>
    <t>None</t>
    <phoneticPr fontId="7"/>
  </si>
  <si>
    <t>WASTE_TONER_BOX</t>
    <phoneticPr fontId="7"/>
  </si>
  <si>
    <t>Waste Toner Bottle</t>
    <phoneticPr fontId="7"/>
  </si>
  <si>
    <t>FUSER</t>
    <phoneticPr fontId="7"/>
  </si>
  <si>
    <t>Fuser</t>
    <phoneticPr fontId="7"/>
  </si>
  <si>
    <t>FUSER_WEB</t>
    <phoneticPr fontId="7"/>
  </si>
  <si>
    <t>Fuser Web</t>
    <phoneticPr fontId="7"/>
  </si>
  <si>
    <r>
      <rPr>
        <sz val="11"/>
        <color theme="0" tint="-0.499984740745262"/>
        <rFont val="ＭＳ Ｐゴシック"/>
        <family val="3"/>
        <charset val="128"/>
      </rPr>
      <t>－</t>
    </r>
    <phoneticPr fontId="7"/>
  </si>
  <si>
    <t>CC_ASSY</t>
    <phoneticPr fontId="7"/>
  </si>
  <si>
    <t>BTR</t>
    <phoneticPr fontId="7"/>
  </si>
  <si>
    <t>Second BTR Unit</t>
    <phoneticPr fontId="7"/>
  </si>
  <si>
    <r>
      <rPr>
        <sz val="11"/>
        <color indexed="55"/>
        <rFont val="ＭＳ Ｐゴシック"/>
        <family val="3"/>
        <charset val="128"/>
      </rPr>
      <t>－</t>
    </r>
    <phoneticPr fontId="7"/>
  </si>
  <si>
    <t>IBT_BELT_CLN</t>
    <phoneticPr fontId="7"/>
  </si>
  <si>
    <t>IBT Belt Clean Assembliy</t>
    <phoneticPr fontId="7"/>
  </si>
  <si>
    <t>IBT</t>
    <phoneticPr fontId="7"/>
  </si>
  <si>
    <t>DEODORANT_FILTER</t>
    <phoneticPr fontId="7"/>
  </si>
  <si>
    <t>Deodrant Filter</t>
    <phoneticPr fontId="7"/>
  </si>
  <si>
    <r>
      <rPr>
        <sz val="11"/>
        <color theme="0" tint="-0.249977111117893"/>
        <rFont val="ＭＳ Ｐゴシック"/>
        <family val="3"/>
        <charset val="128"/>
      </rPr>
      <t>－</t>
    </r>
    <phoneticPr fontId="7"/>
  </si>
  <si>
    <r>
      <rPr>
        <sz val="11"/>
        <color theme="0" tint="-0.249977111117893"/>
        <rFont val="ＭＳ Ｐゴシック"/>
        <family val="3"/>
        <charset val="128"/>
      </rPr>
      <t>しない</t>
    </r>
    <phoneticPr fontId="7"/>
  </si>
  <si>
    <t>SUCTION_FILTER</t>
    <phoneticPr fontId="7"/>
  </si>
  <si>
    <t>Suction Filter</t>
    <phoneticPr fontId="7"/>
  </si>
  <si>
    <t>DEVE_Y</t>
    <phoneticPr fontId="7"/>
  </si>
  <si>
    <t>Deve</t>
    <phoneticPr fontId="7"/>
  </si>
  <si>
    <t>DEVE_M</t>
    <phoneticPr fontId="7"/>
  </si>
  <si>
    <t>DEVE_C</t>
    <phoneticPr fontId="7"/>
  </si>
  <si>
    <t>DEVE_K</t>
    <phoneticPr fontId="7"/>
  </si>
  <si>
    <t>FEED_ROLL_1</t>
    <phoneticPr fontId="7"/>
  </si>
  <si>
    <t>Feed Roll A</t>
    <phoneticPr fontId="7"/>
  </si>
  <si>
    <t>Internal</t>
    <phoneticPr fontId="7"/>
  </si>
  <si>
    <t>FEED_ROLL_2</t>
    <phoneticPr fontId="7"/>
  </si>
  <si>
    <t>FEED_ROLL_3</t>
    <phoneticPr fontId="7"/>
  </si>
  <si>
    <t>FEED_ROLL_4</t>
    <phoneticPr fontId="7"/>
  </si>
  <si>
    <t>FEED_ROLL_5</t>
    <phoneticPr fontId="7"/>
  </si>
  <si>
    <t>Feed Roll B</t>
    <phoneticPr fontId="7"/>
  </si>
  <si>
    <t>ERU_KIT1</t>
    <phoneticPr fontId="7"/>
  </si>
  <si>
    <t>ERU_KIT2</t>
    <phoneticPr fontId="7"/>
  </si>
  <si>
    <t>ERU_KIT3</t>
    <phoneticPr fontId="7"/>
  </si>
  <si>
    <t>HCF1_TRAY1_FEED_RETARD_NUDGER_ROLL</t>
    <phoneticPr fontId="7"/>
  </si>
  <si>
    <t>HCF Tray Feed/Nudger/Retard Roll (1) 1</t>
    <phoneticPr fontId="7"/>
  </si>
  <si>
    <t>None</t>
  </si>
  <si>
    <t>HCF1_TRAY2_FEED_RETARD_NUDGER_ROLL</t>
    <phoneticPr fontId="7"/>
  </si>
  <si>
    <t>HCF Tray Feed/Nudger/Retard Roll (1) 2</t>
    <phoneticPr fontId="7"/>
  </si>
  <si>
    <t xml:space="preserve"> </t>
    <phoneticPr fontId="7"/>
  </si>
  <si>
    <t>HCF2_TRAY1_FEED_RETARD_NUDGER_ROLL</t>
    <phoneticPr fontId="7"/>
  </si>
  <si>
    <t>HCF Tray Feed/Nudger/Retard Roll (2) 1</t>
    <phoneticPr fontId="7"/>
  </si>
  <si>
    <t>HCF2_TRAY2_FEED_RETARD_NUDGER_ROLL</t>
    <phoneticPr fontId="7"/>
  </si>
  <si>
    <t>HCF Tray Feed/Nudger/Retard Roll (2) 2</t>
    <phoneticPr fontId="7"/>
  </si>
  <si>
    <r>
      <rPr>
        <sz val="10"/>
        <rFont val="ＭＳ Ｐゴシック"/>
        <family val="3"/>
        <charset val="128"/>
      </rPr>
      <t>注：臭気フィルタについては、</t>
    </r>
    <r>
      <rPr>
        <sz val="11"/>
        <rFont val="Arial"/>
        <family val="2"/>
      </rPr>
      <t>Option</t>
    </r>
    <r>
      <rPr>
        <sz val="10"/>
        <rFont val="ＭＳ Ｐゴシック"/>
        <family val="3"/>
        <charset val="128"/>
      </rPr>
      <t>装備であるため、「</t>
    </r>
    <r>
      <rPr>
        <sz val="11"/>
        <rFont val="Arial"/>
        <family val="2"/>
      </rPr>
      <t>DC Device Configuration Update</t>
    </r>
    <r>
      <rPr>
        <sz val="10"/>
        <rFont val="ＭＳ Ｐゴシック"/>
        <family val="3"/>
        <charset val="128"/>
      </rPr>
      <t>」の通知でサポートを確定する。</t>
    </r>
    <phoneticPr fontId="7"/>
  </si>
  <si>
    <r>
      <rPr>
        <sz val="10"/>
        <rFont val="ＭＳ Ｐゴシック"/>
        <family val="3"/>
        <charset val="128"/>
      </rPr>
      <t>消耗品の状態は、「</t>
    </r>
    <r>
      <rPr>
        <sz val="11"/>
        <rFont val="Arial"/>
        <family val="2"/>
      </rPr>
      <t>DC Device Configuration Update</t>
    </r>
    <r>
      <rPr>
        <sz val="10"/>
        <rFont val="ＭＳ Ｐゴシック"/>
        <family val="3"/>
        <charset val="128"/>
      </rPr>
      <t>」で通知される。</t>
    </r>
    <phoneticPr fontId="7"/>
  </si>
  <si>
    <r>
      <rPr>
        <sz val="10"/>
        <rFont val="ＭＳ Ｐゴシック"/>
        <family val="3"/>
        <charset val="128"/>
      </rPr>
      <t>優先順位は、「</t>
    </r>
    <r>
      <rPr>
        <sz val="11"/>
        <rFont val="Arial"/>
        <family val="2"/>
      </rPr>
      <t>Miss Set</t>
    </r>
    <r>
      <rPr>
        <sz val="10"/>
        <rFont val="ＭＳ Ｐゴシック"/>
        <family val="3"/>
        <charset val="128"/>
      </rPr>
      <t>＞</t>
    </r>
    <r>
      <rPr>
        <sz val="11"/>
        <rFont val="Arial"/>
        <family val="2"/>
      </rPr>
      <t>Type Mismatch</t>
    </r>
    <r>
      <rPr>
        <sz val="10"/>
        <rFont val="ＭＳ Ｐゴシック"/>
        <family val="3"/>
        <charset val="128"/>
      </rPr>
      <t>＞</t>
    </r>
    <r>
      <rPr>
        <sz val="11"/>
        <rFont val="Arial"/>
        <family val="2"/>
      </rPr>
      <t>Broken</t>
    </r>
    <r>
      <rPr>
        <sz val="10"/>
        <rFont val="ＭＳ Ｐゴシック"/>
        <family val="3"/>
        <charset val="128"/>
      </rPr>
      <t>＞</t>
    </r>
    <r>
      <rPr>
        <sz val="11"/>
        <rFont val="Arial"/>
        <family val="2"/>
      </rPr>
      <t>Life End</t>
    </r>
    <r>
      <rPr>
        <sz val="10"/>
        <rFont val="ＭＳ Ｐゴシック"/>
        <family val="3"/>
        <charset val="128"/>
      </rPr>
      <t>＞</t>
    </r>
    <r>
      <rPr>
        <sz val="11"/>
        <rFont val="Arial"/>
        <family val="2"/>
      </rPr>
      <t>Quality Life End</t>
    </r>
    <r>
      <rPr>
        <sz val="10"/>
        <rFont val="ＭＳ Ｐゴシック"/>
        <family val="3"/>
        <charset val="128"/>
      </rPr>
      <t>＞</t>
    </r>
    <r>
      <rPr>
        <sz val="11"/>
        <rFont val="Arial"/>
        <family val="2"/>
      </rPr>
      <t>Near Life End</t>
    </r>
    <r>
      <rPr>
        <sz val="10"/>
        <rFont val="ＭＳ Ｐゴシック"/>
        <family val="3"/>
        <charset val="128"/>
      </rPr>
      <t>＞</t>
    </r>
    <r>
      <rPr>
        <sz val="11"/>
        <rFont val="Arial"/>
        <family val="2"/>
      </rPr>
      <t>Pre Near Life End</t>
    </r>
    <r>
      <rPr>
        <sz val="10"/>
        <rFont val="ＭＳ Ｐゴシック"/>
        <family val="3"/>
        <charset val="128"/>
      </rPr>
      <t>＞</t>
    </r>
    <r>
      <rPr>
        <sz val="11"/>
        <rFont val="Arial"/>
        <family val="2"/>
      </rPr>
      <t>Ready</t>
    </r>
    <r>
      <rPr>
        <sz val="10"/>
        <rFont val="ＭＳ Ｐゴシック"/>
        <family val="3"/>
        <charset val="128"/>
      </rPr>
      <t>」。</t>
    </r>
    <phoneticPr fontId="7"/>
  </si>
  <si>
    <t>Internal CDI(DC Device Configuration Update)</t>
    <phoneticPr fontId="7"/>
  </si>
  <si>
    <t>IOT-CDI(DC Device Configuration Update)</t>
    <phoneticPr fontId="7"/>
  </si>
  <si>
    <r>
      <rPr>
        <sz val="10"/>
        <rFont val="ＭＳ Ｐゴシック"/>
        <family val="3"/>
        <charset val="128"/>
      </rPr>
      <t xml:space="preserve">インデックス
</t>
    </r>
    <r>
      <rPr>
        <sz val="11"/>
        <rFont val="Arial"/>
        <family val="2"/>
      </rPr>
      <t>(PFV_CHANGEPARTS_xxx)</t>
    </r>
    <phoneticPr fontId="7"/>
  </si>
  <si>
    <r>
      <rPr>
        <sz val="10"/>
        <rFont val="ＭＳ Ｐゴシック"/>
        <family val="3"/>
        <charset val="128"/>
      </rPr>
      <t>値</t>
    </r>
    <rPh sb="0" eb="1">
      <t>アタイ</t>
    </rPh>
    <phoneticPr fontId="7"/>
  </si>
  <si>
    <t>SubSystem</t>
    <phoneticPr fontId="7"/>
  </si>
  <si>
    <t>Element Type</t>
    <phoneticPr fontId="7"/>
  </si>
  <si>
    <t>Element Color</t>
    <phoneticPr fontId="7"/>
  </si>
  <si>
    <t>Attribute</t>
    <phoneticPr fontId="7"/>
  </si>
  <si>
    <t>value</t>
    <phoneticPr fontId="7"/>
  </si>
  <si>
    <t>SubSystem</t>
    <phoneticPr fontId="7"/>
  </si>
  <si>
    <t>Element Type</t>
    <phoneticPr fontId="7"/>
  </si>
  <si>
    <t>Element Color</t>
    <phoneticPr fontId="7"/>
  </si>
  <si>
    <t>Attribute</t>
    <phoneticPr fontId="7"/>
  </si>
  <si>
    <t>Value</t>
    <phoneticPr fontId="7"/>
  </si>
  <si>
    <t>TONER_Y</t>
    <phoneticPr fontId="7"/>
  </si>
  <si>
    <t>Ready</t>
    <phoneticPr fontId="7"/>
  </si>
  <si>
    <r>
      <rPr>
        <sz val="10"/>
        <rFont val="ＭＳ Ｐゴシック"/>
        <family val="3"/>
        <charset val="128"/>
      </rPr>
      <t>全てのエラーが解除された時</t>
    </r>
    <rPh sb="0" eb="1">
      <t>スベ</t>
    </rPh>
    <rPh sb="7" eb="9">
      <t>カイジョ</t>
    </rPh>
    <rPh sb="12" eb="13">
      <t>トキ</t>
    </rPh>
    <phoneticPr fontId="7"/>
  </si>
  <si>
    <t>Pre Near Life End</t>
    <phoneticPr fontId="7"/>
  </si>
  <si>
    <t>Marker Element</t>
    <phoneticPr fontId="7"/>
  </si>
  <si>
    <t>Toner,K1,K2</t>
    <phoneticPr fontId="7"/>
  </si>
  <si>
    <t>Y, M, C, K</t>
    <phoneticPr fontId="7"/>
  </si>
  <si>
    <t>Marker Element State</t>
    <phoneticPr fontId="7"/>
  </si>
  <si>
    <t>Pre Near End</t>
    <phoneticPr fontId="7"/>
  </si>
  <si>
    <t>Toner</t>
    <phoneticPr fontId="7"/>
  </si>
  <si>
    <r>
      <rPr>
        <sz val="11"/>
        <rFont val="Arial"/>
        <family val="2"/>
      </rPr>
      <t>Y, M, C, K</t>
    </r>
    <r>
      <rPr>
        <sz val="11"/>
        <color indexed="55"/>
        <rFont val="Arial"/>
        <family val="2"/>
      </rPr>
      <t>, K1, K2</t>
    </r>
    <phoneticPr fontId="7"/>
  </si>
  <si>
    <t>TONER_C</t>
    <phoneticPr fontId="7"/>
  </si>
  <si>
    <t>Near Life End</t>
    <phoneticPr fontId="7"/>
  </si>
  <si>
    <t>Near End</t>
    <phoneticPr fontId="7"/>
  </si>
  <si>
    <t>TONER_K</t>
    <phoneticPr fontId="7"/>
  </si>
  <si>
    <t>Uncertain Empty</t>
    <phoneticPr fontId="7"/>
  </si>
  <si>
    <t>TONER_K1</t>
    <phoneticPr fontId="7"/>
  </si>
  <si>
    <t>Quality Life End</t>
    <phoneticPr fontId="7"/>
  </si>
  <si>
    <t>Life Over</t>
    <phoneticPr fontId="7"/>
  </si>
  <si>
    <t>TONER_K2</t>
    <phoneticPr fontId="7"/>
  </si>
  <si>
    <t>Life End</t>
    <phoneticPr fontId="7"/>
  </si>
  <si>
    <t>(*1)</t>
    <phoneticPr fontId="7"/>
  </si>
  <si>
    <t>Miss Set</t>
    <phoneticPr fontId="7"/>
  </si>
  <si>
    <t>Not In Position</t>
    <phoneticPr fontId="7"/>
  </si>
  <si>
    <r>
      <rPr>
        <sz val="10"/>
        <rFont val="ＭＳ Ｐゴシック"/>
        <family val="3"/>
        <charset val="128"/>
      </rPr>
      <t>いずれかが発生した時</t>
    </r>
    <rPh sb="5" eb="7">
      <t>ハッセイ</t>
    </rPh>
    <rPh sb="9" eb="10">
      <t>トキ</t>
    </rPh>
    <phoneticPr fontId="7"/>
  </si>
  <si>
    <t>Marker Element Crum State</t>
    <phoneticPr fontId="7"/>
  </si>
  <si>
    <t>Type Mismatch</t>
    <phoneticPr fontId="7"/>
  </si>
  <si>
    <t>Data Mismatch</t>
    <phoneticPr fontId="7"/>
  </si>
  <si>
    <t>Broken</t>
    <phoneticPr fontId="7"/>
  </si>
  <si>
    <t>Data Broken</t>
    <phoneticPr fontId="7"/>
  </si>
  <si>
    <r>
      <rPr>
        <sz val="11"/>
        <color indexed="22"/>
        <rFont val="ＭＳ Ｐゴシック"/>
        <family val="3"/>
        <charset val="128"/>
      </rPr>
      <t>いずれかが発生した時</t>
    </r>
    <rPh sb="5" eb="7">
      <t>ハッセイ</t>
    </rPh>
    <rPh sb="9" eb="10">
      <t>トキ</t>
    </rPh>
    <phoneticPr fontId="7"/>
  </si>
  <si>
    <t>Comm Fail</t>
    <phoneticPr fontId="7"/>
  </si>
  <si>
    <r>
      <rPr>
        <sz val="10"/>
        <rFont val="ＭＳ Ｐゴシック"/>
        <family val="3"/>
        <charset val="128"/>
      </rPr>
      <t>－</t>
    </r>
    <r>
      <rPr>
        <sz val="11"/>
        <rFont val="Arial"/>
        <family val="2"/>
      </rPr>
      <t>(*2)</t>
    </r>
    <phoneticPr fontId="7"/>
  </si>
  <si>
    <t>Unknown</t>
    <phoneticPr fontId="7"/>
  </si>
  <si>
    <t>Marker Element Crum State</t>
    <phoneticPr fontId="7"/>
  </si>
  <si>
    <t>DRUM_Y</t>
    <phoneticPr fontId="7"/>
  </si>
  <si>
    <t>Ready</t>
    <phoneticPr fontId="7"/>
  </si>
  <si>
    <t>-</t>
    <phoneticPr fontId="7"/>
  </si>
  <si>
    <t>DRUM_M</t>
    <phoneticPr fontId="7"/>
  </si>
  <si>
    <t>Pre Near Life End</t>
    <phoneticPr fontId="7"/>
  </si>
  <si>
    <t>Marker Element</t>
  </si>
  <si>
    <t>Drum</t>
    <phoneticPr fontId="7"/>
  </si>
  <si>
    <t>Y, M, C, K</t>
    <phoneticPr fontId="7"/>
  </si>
  <si>
    <t>Marker Element State</t>
    <phoneticPr fontId="7"/>
  </si>
  <si>
    <t>Pre Near End</t>
    <phoneticPr fontId="7"/>
  </si>
  <si>
    <t>DRUM_C</t>
    <phoneticPr fontId="7"/>
  </si>
  <si>
    <t>Near Life End</t>
    <phoneticPr fontId="7"/>
  </si>
  <si>
    <t>Near End</t>
    <phoneticPr fontId="7"/>
  </si>
  <si>
    <t>DRUM_K</t>
    <phoneticPr fontId="7"/>
  </si>
  <si>
    <t>Quality Life End</t>
    <phoneticPr fontId="7"/>
  </si>
  <si>
    <t>Life Over</t>
    <phoneticPr fontId="7"/>
  </si>
  <si>
    <t>(*3)</t>
    <phoneticPr fontId="7"/>
  </si>
  <si>
    <t>Life End</t>
    <phoneticPr fontId="7"/>
  </si>
  <si>
    <t>Miss Set</t>
    <phoneticPr fontId="7"/>
  </si>
  <si>
    <t>Not In Position</t>
    <phoneticPr fontId="7"/>
  </si>
  <si>
    <t>Marker Element Crum State</t>
    <phoneticPr fontId="7"/>
  </si>
  <si>
    <t>Type Mismatch</t>
    <phoneticPr fontId="7"/>
  </si>
  <si>
    <t>Data Mismatch</t>
    <phoneticPr fontId="7"/>
  </si>
  <si>
    <t>Broken</t>
    <phoneticPr fontId="7"/>
  </si>
  <si>
    <t>Data Broken</t>
    <phoneticPr fontId="7"/>
  </si>
  <si>
    <t>Comm Fail</t>
    <phoneticPr fontId="7"/>
  </si>
  <si>
    <r>
      <rPr>
        <sz val="10"/>
        <rFont val="ＭＳ Ｐゴシック"/>
        <family val="3"/>
        <charset val="128"/>
      </rPr>
      <t>－</t>
    </r>
    <r>
      <rPr>
        <sz val="11"/>
        <rFont val="Arial"/>
        <family val="2"/>
      </rPr>
      <t>(*2)</t>
    </r>
    <phoneticPr fontId="7"/>
  </si>
  <si>
    <t>Unknown</t>
    <phoneticPr fontId="7"/>
  </si>
  <si>
    <t>Ready</t>
    <phoneticPr fontId="7"/>
  </si>
  <si>
    <t>-</t>
    <phoneticPr fontId="7"/>
  </si>
  <si>
    <r>
      <rPr>
        <sz val="11"/>
        <color indexed="22"/>
        <rFont val="ＭＳ Ｐゴシック"/>
        <family val="3"/>
        <charset val="128"/>
      </rPr>
      <t>全てのエラーが解除された時</t>
    </r>
    <rPh sb="0" eb="1">
      <t>スベ</t>
    </rPh>
    <rPh sb="7" eb="9">
      <t>カイジョ</t>
    </rPh>
    <rPh sb="12" eb="13">
      <t>トキ</t>
    </rPh>
    <phoneticPr fontId="7"/>
  </si>
  <si>
    <t>Pre Near Life End</t>
    <phoneticPr fontId="7"/>
  </si>
  <si>
    <t>Drum</t>
    <phoneticPr fontId="7"/>
  </si>
  <si>
    <t>All</t>
    <phoneticPr fontId="7"/>
  </si>
  <si>
    <t>Marker Element State</t>
    <phoneticPr fontId="7"/>
  </si>
  <si>
    <t>Pre Near End</t>
    <phoneticPr fontId="7"/>
  </si>
  <si>
    <t>Near Life End</t>
    <phoneticPr fontId="7"/>
  </si>
  <si>
    <t>Near End</t>
    <phoneticPr fontId="7"/>
  </si>
  <si>
    <t>Quality Life End</t>
    <phoneticPr fontId="7"/>
  </si>
  <si>
    <t>Life Over</t>
    <phoneticPr fontId="7"/>
  </si>
  <si>
    <t>Life End</t>
    <phoneticPr fontId="7"/>
  </si>
  <si>
    <t>Miss Set</t>
    <phoneticPr fontId="7"/>
  </si>
  <si>
    <t>Not In Position</t>
    <phoneticPr fontId="7"/>
  </si>
  <si>
    <t>Marker Element Crum State</t>
    <phoneticPr fontId="7"/>
  </si>
  <si>
    <t>Type Mismatch</t>
    <phoneticPr fontId="7"/>
  </si>
  <si>
    <t>Data Mismatch</t>
    <phoneticPr fontId="7"/>
  </si>
  <si>
    <t>Broken</t>
    <phoneticPr fontId="7"/>
  </si>
  <si>
    <t>Data Broken</t>
    <phoneticPr fontId="7"/>
  </si>
  <si>
    <t>Comm Fail</t>
    <phoneticPr fontId="7"/>
  </si>
  <si>
    <r>
      <rPr>
        <sz val="11"/>
        <color indexed="22"/>
        <rFont val="ＭＳ Ｐゴシック"/>
        <family val="3"/>
        <charset val="128"/>
      </rPr>
      <t>－</t>
    </r>
    <r>
      <rPr>
        <sz val="11"/>
        <color indexed="22"/>
        <rFont val="Arial"/>
        <family val="2"/>
      </rPr>
      <t>(*2)</t>
    </r>
    <phoneticPr fontId="7"/>
  </si>
  <si>
    <t>Unknown</t>
    <phoneticPr fontId="7"/>
  </si>
  <si>
    <t>WASTE_TONER_BOX</t>
    <phoneticPr fontId="7"/>
  </si>
  <si>
    <r>
      <rPr>
        <sz val="10"/>
        <rFont val="ＭＳ Ｐゴシック"/>
        <family val="3"/>
        <charset val="128"/>
      </rPr>
      <t>－</t>
    </r>
    <phoneticPr fontId="7"/>
  </si>
  <si>
    <t>Marker Element</t>
    <phoneticPr fontId="7"/>
  </si>
  <si>
    <t>Wast Toner Bottle</t>
    <phoneticPr fontId="7"/>
  </si>
  <si>
    <t>Pre Near Full</t>
    <phoneticPr fontId="7"/>
  </si>
  <si>
    <t>Near Full</t>
    <phoneticPr fontId="7"/>
  </si>
  <si>
    <t>Full Over</t>
    <phoneticPr fontId="7"/>
  </si>
  <si>
    <t>Full</t>
    <phoneticPr fontId="7"/>
  </si>
  <si>
    <t>No In Positon</t>
    <phoneticPr fontId="7"/>
  </si>
  <si>
    <r>
      <rPr>
        <sz val="10"/>
        <rFont val="ＭＳ Ｐゴシック"/>
        <family val="3"/>
        <charset val="128"/>
      </rPr>
      <t>－</t>
    </r>
    <r>
      <rPr>
        <sz val="11"/>
        <rFont val="Arial"/>
        <family val="2"/>
      </rPr>
      <t>(*2)</t>
    </r>
    <phoneticPr fontId="7"/>
  </si>
  <si>
    <t>FUSER</t>
    <phoneticPr fontId="7"/>
  </si>
  <si>
    <t>全てのエラーが解除された時</t>
    <rPh sb="0" eb="1">
      <t>スベ</t>
    </rPh>
    <rPh sb="7" eb="9">
      <t>カイジョ</t>
    </rPh>
    <rPh sb="12" eb="13">
      <t>トキ</t>
    </rPh>
    <phoneticPr fontId="7"/>
  </si>
  <si>
    <t>(*4)</t>
    <phoneticPr fontId="7"/>
  </si>
  <si>
    <t>Fuser</t>
    <phoneticPr fontId="7"/>
  </si>
  <si>
    <t>Marker Element State</t>
  </si>
  <si>
    <t>All</t>
  </si>
  <si>
    <t>Ready</t>
    <phoneticPr fontId="7"/>
  </si>
  <si>
    <r>
      <rPr>
        <sz val="11"/>
        <color theme="0" tint="-0.249977111117893"/>
        <rFont val="ＭＳ Ｐゴシック"/>
        <family val="3"/>
        <charset val="128"/>
      </rPr>
      <t>全てのエラーが解除された時</t>
    </r>
    <rPh sb="0" eb="1">
      <t>スベ</t>
    </rPh>
    <rPh sb="7" eb="9">
      <t>カイジョ</t>
    </rPh>
    <rPh sb="12" eb="13">
      <t>トキ</t>
    </rPh>
    <phoneticPr fontId="7"/>
  </si>
  <si>
    <t>Pre Near End</t>
    <phoneticPr fontId="7"/>
  </si>
  <si>
    <t>Near Life End</t>
    <phoneticPr fontId="7"/>
  </si>
  <si>
    <t>Near End</t>
    <phoneticPr fontId="7"/>
  </si>
  <si>
    <t>Quality Life End</t>
    <phoneticPr fontId="7"/>
  </si>
  <si>
    <t>Life Over</t>
    <phoneticPr fontId="7"/>
  </si>
  <si>
    <t>Miss Set</t>
    <phoneticPr fontId="7"/>
  </si>
  <si>
    <t>No In Positon</t>
    <phoneticPr fontId="7"/>
  </si>
  <si>
    <t>(*5)</t>
    <phoneticPr fontId="7"/>
  </si>
  <si>
    <t>Marker Element State</t>
    <phoneticPr fontId="7"/>
  </si>
  <si>
    <t>-</t>
    <phoneticPr fontId="7"/>
  </si>
  <si>
    <t>Second BTR Unit</t>
    <phoneticPr fontId="7"/>
  </si>
  <si>
    <t>All</t>
    <phoneticPr fontId="7"/>
  </si>
  <si>
    <t>No In Positon</t>
    <phoneticPr fontId="7"/>
  </si>
  <si>
    <t>IBT_BELT_CLN</t>
    <phoneticPr fontId="7"/>
  </si>
  <si>
    <t>Ready</t>
    <phoneticPr fontId="7"/>
  </si>
  <si>
    <r>
      <rPr>
        <sz val="11"/>
        <color theme="0" tint="-0.34998626667073579"/>
        <rFont val="ＭＳ Ｐゴシック"/>
        <family val="3"/>
        <charset val="128"/>
      </rPr>
      <t>全てのエラーが解除された時</t>
    </r>
    <rPh sb="0" eb="1">
      <t>スベ</t>
    </rPh>
    <rPh sb="7" eb="9">
      <t>カイジョ</t>
    </rPh>
    <rPh sb="12" eb="13">
      <t>トキ</t>
    </rPh>
    <phoneticPr fontId="7"/>
  </si>
  <si>
    <t>IBT Belt Clean Assembliy</t>
    <phoneticPr fontId="7"/>
  </si>
  <si>
    <t>None</t>
    <phoneticPr fontId="7"/>
  </si>
  <si>
    <t>IDT</t>
    <phoneticPr fontId="7"/>
  </si>
  <si>
    <t>IBT</t>
    <phoneticPr fontId="7"/>
  </si>
  <si>
    <t>DEODRANT_FILTER</t>
    <phoneticPr fontId="7"/>
  </si>
  <si>
    <t>Deodrant Filter</t>
    <phoneticPr fontId="7"/>
  </si>
  <si>
    <t>None</t>
    <phoneticPr fontId="7"/>
  </si>
  <si>
    <t xml:space="preserve">SUCTION_FILTER </t>
    <phoneticPr fontId="7"/>
  </si>
  <si>
    <t>Marker Element</t>
    <phoneticPr fontId="7"/>
  </si>
  <si>
    <t>Suction Filter</t>
    <phoneticPr fontId="7"/>
  </si>
  <si>
    <t>DEVE_Y
DEVE_M
DEVE_C
DEVE_K</t>
    <phoneticPr fontId="7"/>
  </si>
  <si>
    <r>
      <rPr>
        <sz val="11"/>
        <color theme="0" tint="-0.34998626667073579"/>
        <rFont val="ＭＳ Ｐゴシック"/>
        <family val="3"/>
        <charset val="128"/>
      </rPr>
      <t>初期値</t>
    </r>
    <rPh sb="0" eb="3">
      <t>ショキチ</t>
    </rPh>
    <phoneticPr fontId="7"/>
  </si>
  <si>
    <t>Near Life End</t>
    <phoneticPr fontId="7"/>
  </si>
  <si>
    <t>Deve HSG</t>
    <phoneticPr fontId="7"/>
  </si>
  <si>
    <t>Y, M, C, K</t>
    <phoneticPr fontId="7"/>
  </si>
  <si>
    <t>Marker Element State</t>
    <phoneticPr fontId="7"/>
  </si>
  <si>
    <t>Near End</t>
    <phoneticPr fontId="7"/>
  </si>
  <si>
    <t>Quality Life End</t>
    <phoneticPr fontId="7"/>
  </si>
  <si>
    <t>Life Over</t>
    <phoneticPr fontId="7"/>
  </si>
  <si>
    <t>Life End</t>
    <phoneticPr fontId="7"/>
  </si>
  <si>
    <t>FEED_ROLL_1
FEED_ROLL_2
FEED_ROLL_3
FEED_ROLL_4
FEED_ROLL_5</t>
    <phoneticPr fontId="7"/>
  </si>
  <si>
    <r>
      <rPr>
        <sz val="11"/>
        <color theme="0" tint="-0.34998626667073579"/>
        <rFont val="ＭＳ Ｐゴシック"/>
        <family val="3"/>
        <charset val="128"/>
      </rPr>
      <t>－</t>
    </r>
    <phoneticPr fontId="7"/>
  </si>
  <si>
    <t>ERU_KIT1</t>
    <phoneticPr fontId="7"/>
  </si>
  <si>
    <r>
      <rPr>
        <sz val="11"/>
        <color theme="0" tint="-0.34998626667073579"/>
        <rFont val="ＭＳ Ｐゴシック"/>
        <family val="3"/>
        <charset val="128"/>
      </rPr>
      <t>初期値</t>
    </r>
    <rPh sb="0" eb="2">
      <t>ショキ</t>
    </rPh>
    <rPh sb="2" eb="3">
      <t>チ</t>
    </rPh>
    <phoneticPr fontId="7"/>
  </si>
  <si>
    <t>300K Kit</t>
    <phoneticPr fontId="7"/>
  </si>
  <si>
    <t>???</t>
    <phoneticPr fontId="7"/>
  </si>
  <si>
    <t>HCF1_TRAY1_FEED_RETARD_NUDGER_ROLL</t>
    <phoneticPr fontId="7"/>
  </si>
  <si>
    <t>HCF1_TRAY2_FEED_RETARD_NUDGER_ROLL</t>
    <phoneticPr fontId="7"/>
  </si>
  <si>
    <t>Pre Near Life End</t>
    <phoneticPr fontId="7"/>
  </si>
  <si>
    <t>HCF Tray Feed/Nudger/Retard Roll (1) 1</t>
    <phoneticPr fontId="7"/>
  </si>
  <si>
    <t xml:space="preserve"> </t>
    <phoneticPr fontId="7"/>
  </si>
  <si>
    <t>Pre Near End</t>
  </si>
  <si>
    <t>HCF2_TRAY1_FEED_RETARD_NUDGER_ROLL</t>
    <phoneticPr fontId="7"/>
  </si>
  <si>
    <t>HCF Tray Feed/Nudger/Retard Roll (1) 2</t>
    <phoneticPr fontId="7"/>
  </si>
  <si>
    <t>Near End</t>
  </si>
  <si>
    <t>HCF2_TRAY2_FEED_RETARD_NUDGER_ROLL</t>
    <phoneticPr fontId="7"/>
  </si>
  <si>
    <t>HCF Tray Feed/Nudger/Retard Roll (2) 1</t>
    <phoneticPr fontId="7"/>
  </si>
  <si>
    <t>(*6)</t>
    <phoneticPr fontId="7"/>
  </si>
  <si>
    <t>HCF Tray Feed/Nudger/Retard Roll (2) 2</t>
    <phoneticPr fontId="7"/>
  </si>
  <si>
    <r>
      <t xml:space="preserve">(*1) </t>
    </r>
    <r>
      <rPr>
        <sz val="10"/>
        <rFont val="ＭＳ Ｐゴシック"/>
        <family val="3"/>
        <charset val="128"/>
      </rPr>
      <t>トナーの状態は、</t>
    </r>
    <r>
      <rPr>
        <sz val="11"/>
        <rFont val="Arial"/>
        <family val="2"/>
      </rPr>
      <t>PFRID_IOT_CONTROL_DESCRIPTION_BIT</t>
    </r>
    <r>
      <rPr>
        <sz val="10"/>
        <rFont val="ＭＳ Ｐゴシック"/>
        <family val="3"/>
        <charset val="128"/>
      </rPr>
      <t>の</t>
    </r>
    <r>
      <rPr>
        <sz val="11"/>
        <rFont val="Arial"/>
        <family val="2"/>
      </rPr>
      <t>TONER_PRE_NEAR_STATUS_ENABLE</t>
    </r>
    <r>
      <rPr>
        <sz val="10"/>
        <rFont val="ＭＳ Ｐゴシック"/>
        <family val="3"/>
        <charset val="128"/>
      </rPr>
      <t>を参照して、決定する。</t>
    </r>
    <phoneticPr fontId="7"/>
  </si>
  <si>
    <r>
      <t>(*2) Unknown</t>
    </r>
    <r>
      <rPr>
        <sz val="10"/>
        <rFont val="ＭＳ Ｐゴシック"/>
        <family val="3"/>
        <charset val="128"/>
      </rPr>
      <t>受信時は前の状態を引き継ぐ</t>
    </r>
    <phoneticPr fontId="7"/>
  </si>
  <si>
    <r>
      <t xml:space="preserve">(*3) </t>
    </r>
    <r>
      <rPr>
        <sz val="10"/>
        <rFont val="ＭＳ Ｐゴシック"/>
        <family val="3"/>
        <charset val="128"/>
      </rPr>
      <t>ドラムの状態は、</t>
    </r>
    <r>
      <rPr>
        <sz val="11"/>
        <rFont val="Arial"/>
        <family val="2"/>
      </rPr>
      <t>PFRID_IOT_CONTROL_DESCRIPTION_BIT</t>
    </r>
    <r>
      <rPr>
        <sz val="10"/>
        <rFont val="ＭＳ Ｐゴシック"/>
        <family val="3"/>
        <charset val="128"/>
      </rPr>
      <t>の</t>
    </r>
    <r>
      <rPr>
        <sz val="11"/>
        <rFont val="Arial"/>
        <family val="2"/>
      </rPr>
      <t>SPECIAL_ENHANCE_DRUM_READY</t>
    </r>
    <r>
      <rPr>
        <sz val="10"/>
        <rFont val="ＭＳ Ｐゴシック"/>
        <family val="3"/>
        <charset val="128"/>
      </rPr>
      <t>を参照して、決定する。</t>
    </r>
    <rPh sb="9" eb="11">
      <t>ジョウタイ</t>
    </rPh>
    <rPh sb="79" eb="81">
      <t>ケッテイ</t>
    </rPh>
    <phoneticPr fontId="7"/>
  </si>
  <si>
    <r>
      <t xml:space="preserve">(*4) </t>
    </r>
    <r>
      <rPr>
        <sz val="11"/>
        <color indexed="55"/>
        <rFont val="ＭＳ Ｐゴシック"/>
        <family val="3"/>
        <charset val="128"/>
      </rPr>
      <t>フューザの状態は、</t>
    </r>
    <r>
      <rPr>
        <sz val="11"/>
        <color indexed="55"/>
        <rFont val="Arial"/>
        <family val="2"/>
      </rPr>
      <t>PFRID_IOT_CONTROL_DESCRIPTION_BIT</t>
    </r>
    <r>
      <rPr>
        <sz val="11"/>
        <color indexed="55"/>
        <rFont val="ＭＳ Ｐゴシック"/>
        <family val="3"/>
        <charset val="128"/>
      </rPr>
      <t>の</t>
    </r>
    <r>
      <rPr>
        <sz val="11"/>
        <color indexed="55"/>
        <rFont val="Arial"/>
        <family val="2"/>
      </rPr>
      <t>SPECIAL_ENHANCE_FUSER_UNIT_READY</t>
    </r>
    <r>
      <rPr>
        <sz val="11"/>
        <color indexed="55"/>
        <rFont val="ＭＳ Ｐゴシック"/>
        <family val="3"/>
        <charset val="128"/>
      </rPr>
      <t>を参照して、決定する。</t>
    </r>
    <rPh sb="10" eb="12">
      <t>ジョウタイ</t>
    </rPh>
    <rPh sb="86" eb="88">
      <t>ケッテイ</t>
    </rPh>
    <phoneticPr fontId="7"/>
  </si>
  <si>
    <r>
      <t>(*6) HCF Tray Feed/Nudger/Retard Roll</t>
    </r>
    <r>
      <rPr>
        <sz val="11"/>
        <color indexed="55"/>
        <rFont val="ＭＳ Ｐゴシック"/>
        <family val="3"/>
        <charset val="128"/>
      </rPr>
      <t>の状態は、</t>
    </r>
    <r>
      <rPr>
        <sz val="11"/>
        <color indexed="55"/>
        <rFont val="Arial"/>
        <family val="2"/>
      </rPr>
      <t>PFRID_IOT_CONTROL_DESCRIPTION_BIT</t>
    </r>
    <r>
      <rPr>
        <sz val="11"/>
        <color indexed="55"/>
        <rFont val="ＭＳ Ｐゴシック"/>
        <family val="3"/>
        <charset val="128"/>
      </rPr>
      <t>の</t>
    </r>
    <r>
      <rPr>
        <sz val="11"/>
        <color indexed="55"/>
        <rFont val="Arial"/>
        <family val="2"/>
      </rPr>
      <t xml:space="preserve">SPECIAL_ENHANCE_HCF_FEED_RETARD_NUDGER_ROLL_READY </t>
    </r>
    <r>
      <rPr>
        <sz val="11"/>
        <color indexed="55"/>
        <rFont val="ＭＳ Ｐゴシック"/>
        <family val="3"/>
        <charset val="128"/>
      </rPr>
      <t>を参照して、決定する。</t>
    </r>
    <rPh sb="38" eb="40">
      <t>ジョウタイ</t>
    </rPh>
    <rPh sb="132" eb="134">
      <t>ケッテイ</t>
    </rPh>
    <phoneticPr fontId="7"/>
  </si>
  <si>
    <t>[PFRID_CHANGEPARTS_PREPARATION_TRIGGER]</t>
    <phoneticPr fontId="7"/>
  </si>
  <si>
    <r>
      <t>&lt;</t>
    </r>
    <r>
      <rPr>
        <sz val="10"/>
        <rFont val="ＭＳ Ｐゴシック"/>
        <family val="3"/>
        <charset val="128"/>
      </rPr>
      <t>消耗品交換準備タイミング</t>
    </r>
    <r>
      <rPr>
        <sz val="11"/>
        <rFont val="Arial"/>
        <family val="2"/>
      </rPr>
      <t>&gt;</t>
    </r>
    <phoneticPr fontId="7"/>
  </si>
  <si>
    <r>
      <rPr>
        <sz val="10"/>
        <rFont val="ＭＳ Ｐゴシック"/>
        <family val="3"/>
        <charset val="128"/>
      </rPr>
      <t>消耗品交換準備タイミングのサポート有無は、「</t>
    </r>
    <r>
      <rPr>
        <sz val="11"/>
        <rFont val="Arial"/>
        <family val="2"/>
      </rPr>
      <t>DC Device Capabilities Update</t>
    </r>
    <r>
      <rPr>
        <sz val="10"/>
        <rFont val="ＭＳ Ｐゴシック"/>
        <family val="3"/>
        <charset val="128"/>
      </rPr>
      <t>」で通知される。</t>
    </r>
    <phoneticPr fontId="7"/>
  </si>
  <si>
    <t>RCT</t>
    <phoneticPr fontId="7"/>
  </si>
  <si>
    <r>
      <t>Internal CDI</t>
    </r>
    <r>
      <rPr>
        <sz val="10"/>
        <rFont val="ＭＳ Ｐゴシック"/>
        <family val="3"/>
        <charset val="128"/>
      </rPr>
      <t>（</t>
    </r>
    <r>
      <rPr>
        <sz val="11"/>
        <rFont val="Arial"/>
        <family val="2"/>
      </rPr>
      <t>DC Device Capabilities Update)</t>
    </r>
    <phoneticPr fontId="7"/>
  </si>
  <si>
    <r>
      <rPr>
        <sz val="10"/>
        <rFont val="ＭＳ Ｐゴシック"/>
        <family val="3"/>
        <charset val="128"/>
      </rPr>
      <t>インデックス</t>
    </r>
    <r>
      <rPr>
        <sz val="11"/>
        <rFont val="Arial"/>
        <family val="2"/>
      </rPr>
      <t>(PFV_CHANGEPARTS_xxx</t>
    </r>
    <r>
      <rPr>
        <sz val="10"/>
        <rFont val="ＭＳ Ｐゴシック"/>
        <family val="3"/>
        <charset val="128"/>
      </rPr>
      <t>）</t>
    </r>
    <phoneticPr fontId="7"/>
  </si>
  <si>
    <r>
      <rPr>
        <sz val="10"/>
        <rFont val="ＭＳ Ｐゴシック"/>
        <family val="3"/>
        <charset val="128"/>
      </rPr>
      <t>（</t>
    </r>
    <r>
      <rPr>
        <sz val="11"/>
        <rFont val="Arial"/>
        <family val="2"/>
      </rPr>
      <t>FX)</t>
    </r>
    <phoneticPr fontId="7"/>
  </si>
  <si>
    <r>
      <rPr>
        <sz val="10"/>
        <rFont val="ＭＳ Ｐゴシック"/>
        <family val="3"/>
        <charset val="128"/>
      </rPr>
      <t>（</t>
    </r>
    <r>
      <rPr>
        <sz val="11"/>
        <rFont val="Arial"/>
        <family val="2"/>
      </rPr>
      <t>AP)</t>
    </r>
    <phoneticPr fontId="7"/>
  </si>
  <si>
    <t>SubSystem</t>
    <phoneticPr fontId="7"/>
  </si>
  <si>
    <t>Element Type</t>
    <phoneticPr fontId="7"/>
  </si>
  <si>
    <t>Element Color</t>
    <phoneticPr fontId="7"/>
  </si>
  <si>
    <t>Attribute</t>
    <phoneticPr fontId="7"/>
  </si>
  <si>
    <t>Value</t>
    <phoneticPr fontId="7"/>
  </si>
  <si>
    <t>static const IotPrdLib_ChgprtsIdx_t chgprts_Preparation_Trigger[ ]</t>
    <phoneticPr fontId="7"/>
  </si>
  <si>
    <r>
      <rPr>
        <sz val="11"/>
        <color indexed="15"/>
        <rFont val="ＭＳ Ｐゴシック"/>
        <family val="3"/>
        <charset val="128"/>
      </rPr>
      <t>○</t>
    </r>
    <phoneticPr fontId="7"/>
  </si>
  <si>
    <t>×</t>
    <phoneticPr fontId="7"/>
  </si>
  <si>
    <t>Marker Element</t>
    <phoneticPr fontId="7"/>
  </si>
  <si>
    <t>Toner</t>
    <phoneticPr fontId="7"/>
  </si>
  <si>
    <t>Y</t>
    <phoneticPr fontId="7"/>
  </si>
  <si>
    <t>する</t>
    <phoneticPr fontId="7"/>
  </si>
  <si>
    <t>TONER_M</t>
    <phoneticPr fontId="7"/>
  </si>
  <si>
    <t>M</t>
    <phoneticPr fontId="7"/>
  </si>
  <si>
    <t>[PFRID_CHANGEPARTS_REMAINING]</t>
    <phoneticPr fontId="7"/>
  </si>
  <si>
    <r>
      <rPr>
        <sz val="10"/>
        <rFont val="ＭＳ Ｐゴシック"/>
        <family val="3"/>
        <charset val="128"/>
      </rPr>
      <t>→</t>
    </r>
    <r>
      <rPr>
        <sz val="11"/>
        <rFont val="Arial"/>
        <family val="2"/>
      </rPr>
      <t>Marker Element Current Level</t>
    </r>
    <phoneticPr fontId="7"/>
  </si>
  <si>
    <r>
      <t>&lt;</t>
    </r>
    <r>
      <rPr>
        <sz val="10"/>
        <rFont val="ＭＳ Ｐゴシック"/>
        <family val="3"/>
        <charset val="128"/>
      </rPr>
      <t>消耗品の残量</t>
    </r>
    <r>
      <rPr>
        <sz val="11"/>
        <rFont val="Arial"/>
        <family val="2"/>
      </rPr>
      <t>&gt;</t>
    </r>
    <phoneticPr fontId="7"/>
  </si>
  <si>
    <r>
      <rPr>
        <sz val="10"/>
        <rFont val="ＭＳ Ｐゴシック"/>
        <family val="3"/>
        <charset val="128"/>
      </rPr>
      <t>消耗品の残量情報のサポート有無は、「</t>
    </r>
    <r>
      <rPr>
        <sz val="11"/>
        <rFont val="Arial"/>
        <family val="2"/>
      </rPr>
      <t>DC Device Capabilities Update</t>
    </r>
    <r>
      <rPr>
        <sz val="10"/>
        <rFont val="ＭＳ Ｐゴシック"/>
        <family val="3"/>
        <charset val="128"/>
      </rPr>
      <t>」で通知される。</t>
    </r>
    <phoneticPr fontId="7"/>
  </si>
  <si>
    <t>RCT</t>
    <phoneticPr fontId="7"/>
  </si>
  <si>
    <r>
      <t>Internal CDI</t>
    </r>
    <r>
      <rPr>
        <sz val="10"/>
        <rFont val="ＭＳ Ｐゴシック"/>
        <family val="3"/>
        <charset val="128"/>
      </rPr>
      <t>（</t>
    </r>
    <r>
      <rPr>
        <sz val="11"/>
        <rFont val="Arial"/>
        <family val="2"/>
      </rPr>
      <t>DC Device Capabilities Update)</t>
    </r>
    <phoneticPr fontId="7"/>
  </si>
  <si>
    <r>
      <rPr>
        <sz val="10"/>
        <rFont val="ＭＳ Ｐゴシック"/>
        <family val="3"/>
        <charset val="128"/>
      </rPr>
      <t>インデックス</t>
    </r>
    <r>
      <rPr>
        <sz val="11"/>
        <rFont val="Arial"/>
        <family val="2"/>
      </rPr>
      <t>(PFV_CHANGEPARTS_xxx</t>
    </r>
    <r>
      <rPr>
        <sz val="10"/>
        <rFont val="ＭＳ Ｐゴシック"/>
        <family val="3"/>
        <charset val="128"/>
      </rPr>
      <t>）</t>
    </r>
    <phoneticPr fontId="7"/>
  </si>
  <si>
    <r>
      <rPr>
        <sz val="10"/>
        <rFont val="ＭＳ Ｐゴシック"/>
        <family val="3"/>
        <charset val="128"/>
      </rPr>
      <t>（</t>
    </r>
    <r>
      <rPr>
        <sz val="11"/>
        <rFont val="Arial"/>
        <family val="2"/>
      </rPr>
      <t>FX)</t>
    </r>
    <phoneticPr fontId="7"/>
  </si>
  <si>
    <r>
      <rPr>
        <sz val="10"/>
        <rFont val="ＭＳ Ｐゴシック"/>
        <family val="3"/>
        <charset val="128"/>
      </rPr>
      <t>（</t>
    </r>
    <r>
      <rPr>
        <sz val="11"/>
        <rFont val="Arial"/>
        <family val="2"/>
      </rPr>
      <t>AP)</t>
    </r>
    <phoneticPr fontId="7"/>
  </si>
  <si>
    <t>SubSystem</t>
    <phoneticPr fontId="7"/>
  </si>
  <si>
    <t>Element Type</t>
    <phoneticPr fontId="7"/>
  </si>
  <si>
    <t>Element Color</t>
    <phoneticPr fontId="7"/>
  </si>
  <si>
    <t>Attribute</t>
    <phoneticPr fontId="7"/>
  </si>
  <si>
    <t>Value</t>
    <phoneticPr fontId="7"/>
  </si>
  <si>
    <t>static const IotPrdLib_ChgprtsIdx_t chgprts_Remaining[ ]</t>
  </si>
  <si>
    <t>Marker Element Remaining Required</t>
    <phoneticPr fontId="7"/>
  </si>
  <si>
    <t>-</t>
    <phoneticPr fontId="7"/>
  </si>
  <si>
    <t>TONER_C</t>
    <phoneticPr fontId="7"/>
  </si>
  <si>
    <t>C</t>
    <phoneticPr fontId="7"/>
  </si>
  <si>
    <t>TONER_K</t>
    <phoneticPr fontId="7"/>
  </si>
  <si>
    <t>K</t>
    <phoneticPr fontId="7"/>
  </si>
  <si>
    <t>しない</t>
    <phoneticPr fontId="7"/>
  </si>
  <si>
    <t>TONER_K1</t>
    <phoneticPr fontId="7"/>
  </si>
  <si>
    <t>K1</t>
    <phoneticPr fontId="7"/>
  </si>
  <si>
    <t>TONER_K2</t>
    <phoneticPr fontId="7"/>
  </si>
  <si>
    <t>K2</t>
    <phoneticPr fontId="7"/>
  </si>
  <si>
    <t>DRUM_Y</t>
    <phoneticPr fontId="7"/>
  </si>
  <si>
    <t>Drum</t>
    <phoneticPr fontId="7"/>
  </si>
  <si>
    <t>DRUM_M</t>
    <phoneticPr fontId="7"/>
  </si>
  <si>
    <t>DRUM_C</t>
    <phoneticPr fontId="7"/>
  </si>
  <si>
    <t>DRUM_K</t>
    <phoneticPr fontId="7"/>
  </si>
  <si>
    <t>All</t>
    <phoneticPr fontId="7"/>
  </si>
  <si>
    <t>FUSER</t>
    <phoneticPr fontId="7"/>
  </si>
  <si>
    <t>Fuser</t>
    <phoneticPr fontId="7"/>
  </si>
  <si>
    <t>FUSER_WEB</t>
    <phoneticPr fontId="7"/>
  </si>
  <si>
    <t>Fuser Web</t>
    <phoneticPr fontId="7"/>
  </si>
  <si>
    <t>CC_ASSY</t>
    <phoneticPr fontId="7"/>
  </si>
  <si>
    <t>CC Assy</t>
    <phoneticPr fontId="7"/>
  </si>
  <si>
    <t>SUCTION_FILTER</t>
    <phoneticPr fontId="7"/>
  </si>
  <si>
    <t>Suction Filter</t>
    <phoneticPr fontId="7"/>
  </si>
  <si>
    <t>None</t>
    <phoneticPr fontId="7"/>
  </si>
  <si>
    <r>
      <rPr>
        <sz val="11"/>
        <color indexed="22"/>
        <rFont val="ＭＳ Ｐゴシック"/>
        <family val="3"/>
        <charset val="128"/>
      </rPr>
      <t>しない</t>
    </r>
    <phoneticPr fontId="7"/>
  </si>
  <si>
    <t>HCF Tray Feed/Nudger/Retard Roll (1) 1</t>
    <phoneticPr fontId="7"/>
  </si>
  <si>
    <t>HCF Tray Feed/Nudger/Retard Roll (1) 2</t>
    <phoneticPr fontId="7"/>
  </si>
  <si>
    <t xml:space="preserve"> </t>
    <phoneticPr fontId="7"/>
  </si>
  <si>
    <t>HCF Tray Feed/Nudger/Retard Roll (2) 1</t>
    <phoneticPr fontId="7"/>
  </si>
  <si>
    <t>HCF Tray Feed/Nudger/Retard Roll (2) 2</t>
    <phoneticPr fontId="7"/>
  </si>
  <si>
    <r>
      <rPr>
        <sz val="10"/>
        <rFont val="ＭＳ Ｐゴシック"/>
        <family val="3"/>
        <charset val="128"/>
      </rPr>
      <t>消耗品の残量は、「</t>
    </r>
    <r>
      <rPr>
        <sz val="11"/>
        <rFont val="Arial"/>
        <family val="2"/>
      </rPr>
      <t>DC Device Configuration Update</t>
    </r>
    <r>
      <rPr>
        <sz val="10"/>
        <rFont val="ＭＳ Ｐゴシック"/>
        <family val="3"/>
        <charset val="128"/>
      </rPr>
      <t>」で通知される。</t>
    </r>
    <phoneticPr fontId="7"/>
  </si>
  <si>
    <t>RCT</t>
    <phoneticPr fontId="7"/>
  </si>
  <si>
    <t>Internal CDI(DC Device Configuration Update)</t>
    <phoneticPr fontId="7"/>
  </si>
  <si>
    <t>IOT-CDI(DC Device Configuration Update)</t>
    <phoneticPr fontId="7"/>
  </si>
  <si>
    <r>
      <rPr>
        <sz val="10"/>
        <rFont val="ＭＳ Ｐゴシック"/>
        <family val="3"/>
        <charset val="128"/>
      </rPr>
      <t xml:space="preserve">インデックス
</t>
    </r>
    <r>
      <rPr>
        <sz val="11"/>
        <rFont val="Arial"/>
        <family val="2"/>
      </rPr>
      <t>(PFV_CHANGEPARTS_xxx)</t>
    </r>
    <phoneticPr fontId="7"/>
  </si>
  <si>
    <r>
      <rPr>
        <sz val="10"/>
        <rFont val="ＭＳ Ｐゴシック"/>
        <family val="3"/>
        <charset val="128"/>
      </rPr>
      <t>値</t>
    </r>
    <r>
      <rPr>
        <sz val="11"/>
        <rFont val="Arial"/>
        <family val="2"/>
      </rPr>
      <t>(0.1%)
(*1), (*2)</t>
    </r>
    <rPh sb="0" eb="1">
      <t>アタイ</t>
    </rPh>
    <phoneticPr fontId="7"/>
  </si>
  <si>
    <t>value</t>
    <phoneticPr fontId="7"/>
  </si>
  <si>
    <t>0..1000</t>
    <phoneticPr fontId="7"/>
  </si>
  <si>
    <t>Marker Element Current Level</t>
    <phoneticPr fontId="7"/>
  </si>
  <si>
    <t>%</t>
    <phoneticPr fontId="7"/>
  </si>
  <si>
    <r>
      <t>10</t>
    </r>
    <r>
      <rPr>
        <sz val="10"/>
        <rFont val="ＭＳ Ｐゴシック"/>
        <family val="3"/>
        <charset val="128"/>
      </rPr>
      <t>倍する</t>
    </r>
    <rPh sb="2" eb="3">
      <t>バイ</t>
    </rPh>
    <phoneticPr fontId="7"/>
  </si>
  <si>
    <t>0..1000</t>
    <phoneticPr fontId="7"/>
  </si>
  <si>
    <r>
      <t>(*1)</t>
    </r>
    <r>
      <rPr>
        <sz val="10"/>
        <rFont val="ＭＳ Ｐゴシック"/>
        <family val="3"/>
        <charset val="128"/>
      </rPr>
      <t>通知された値がUnknown(-2)の場合は、前の値を引き継ぐ。PowerOn時に通知された場合は0となる。</t>
    </r>
    <rPh sb="4" eb="6">
      <t>ツウチ</t>
    </rPh>
    <rPh sb="9" eb="10">
      <t>アタイ</t>
    </rPh>
    <rPh sb="23" eb="25">
      <t>バアイ</t>
    </rPh>
    <rPh sb="27" eb="28">
      <t>マエ</t>
    </rPh>
    <rPh sb="29" eb="30">
      <t>アタイ</t>
    </rPh>
    <rPh sb="31" eb="32">
      <t>ヒ</t>
    </rPh>
    <rPh sb="33" eb="34">
      <t>ツ</t>
    </rPh>
    <rPh sb="43" eb="44">
      <t>ジ</t>
    </rPh>
    <rPh sb="45" eb="47">
      <t>ツウチ</t>
    </rPh>
    <rPh sb="50" eb="52">
      <t>バアイ</t>
    </rPh>
    <phoneticPr fontId="7"/>
  </si>
  <si>
    <r>
      <t>(*2)</t>
    </r>
    <r>
      <rPr>
        <sz val="10"/>
        <rFont val="ＭＳ Ｐゴシック"/>
        <family val="3"/>
        <charset val="128"/>
      </rPr>
      <t>通知された値がカスタムモード</t>
    </r>
    <r>
      <rPr>
        <sz val="11"/>
        <rFont val="Arial"/>
        <family val="2"/>
      </rPr>
      <t>ON</t>
    </r>
    <r>
      <rPr>
        <sz val="10"/>
        <rFont val="ＭＳ Ｐゴシック"/>
        <family val="3"/>
        <charset val="128"/>
      </rPr>
      <t>による</t>
    </r>
    <r>
      <rPr>
        <sz val="11"/>
        <rFont val="Arial"/>
        <family val="2"/>
      </rPr>
      <t>Unknown(-9)</t>
    </r>
    <r>
      <rPr>
        <sz val="10"/>
        <rFont val="ＭＳ Ｐゴシック"/>
        <family val="3"/>
        <charset val="128"/>
      </rPr>
      <t>の場合は、</t>
    </r>
    <r>
      <rPr>
        <sz val="11"/>
        <rFont val="Arial"/>
        <family val="2"/>
      </rPr>
      <t>PFV_PERCENT_UNKNOWN</t>
    </r>
    <r>
      <rPr>
        <sz val="10"/>
        <rFont val="ＭＳ Ｐゴシック"/>
        <family val="3"/>
        <charset val="128"/>
      </rPr>
      <t>が設定される。</t>
    </r>
    <rPh sb="59" eb="61">
      <t>セッテイ</t>
    </rPh>
    <phoneticPr fontId="7"/>
  </si>
  <si>
    <t>[PFRID_CHANGEPARTS_MAX_CAPACITY]</t>
    <phoneticPr fontId="7"/>
  </si>
  <si>
    <r>
      <rPr>
        <sz val="10"/>
        <rFont val="ＭＳ Ｐゴシック"/>
        <family val="3"/>
        <charset val="128"/>
      </rPr>
      <t>→</t>
    </r>
    <r>
      <rPr>
        <sz val="11"/>
        <rFont val="Arial"/>
        <family val="2"/>
      </rPr>
      <t>Marker Element PV Capacity</t>
    </r>
    <phoneticPr fontId="7"/>
  </si>
  <si>
    <r>
      <t>&lt;</t>
    </r>
    <r>
      <rPr>
        <sz val="10"/>
        <rFont val="ＭＳ Ｐゴシック"/>
        <family val="3"/>
        <charset val="128"/>
      </rPr>
      <t>消耗品の最大容量</t>
    </r>
    <r>
      <rPr>
        <sz val="11"/>
        <rFont val="Arial"/>
        <family val="2"/>
      </rPr>
      <t>(PV)&gt;</t>
    </r>
    <phoneticPr fontId="7"/>
  </si>
  <si>
    <r>
      <rPr>
        <sz val="10"/>
        <rFont val="ＭＳ Ｐゴシック"/>
        <family val="3"/>
        <charset val="128"/>
      </rPr>
      <t>消耗品の最大容量情報のサポート有無は、「</t>
    </r>
    <r>
      <rPr>
        <sz val="11"/>
        <rFont val="Arial"/>
        <family val="2"/>
      </rPr>
      <t>DC Device Capabilities Update</t>
    </r>
    <r>
      <rPr>
        <sz val="10"/>
        <rFont val="ＭＳ Ｐゴシック"/>
        <family val="3"/>
        <charset val="128"/>
      </rPr>
      <t>」で通知される。</t>
    </r>
    <phoneticPr fontId="7"/>
  </si>
  <si>
    <t>static const IotPrdLib_ChgprtsIdx_t chgprts_Max_Capaxcity[ ]</t>
  </si>
  <si>
    <t>WASTE_TONER_BOX</t>
    <phoneticPr fontId="7"/>
  </si>
  <si>
    <t>Waste Toner Bottle</t>
    <phoneticPr fontId="7"/>
  </si>
  <si>
    <r>
      <rPr>
        <sz val="10"/>
        <rFont val="ＭＳ Ｐゴシック"/>
        <family val="3"/>
        <charset val="128"/>
      </rPr>
      <t>消耗品の最大容量は、「</t>
    </r>
    <r>
      <rPr>
        <sz val="11"/>
        <rFont val="Arial"/>
        <family val="2"/>
      </rPr>
      <t>DC Device Configuration Update</t>
    </r>
    <r>
      <rPr>
        <sz val="10"/>
        <rFont val="ＭＳ Ｐゴシック"/>
        <family val="3"/>
        <charset val="128"/>
      </rPr>
      <t>」で通知される。</t>
    </r>
    <phoneticPr fontId="7"/>
  </si>
  <si>
    <r>
      <rPr>
        <sz val="10"/>
        <rFont val="ＭＳ Ｐゴシック"/>
        <family val="3"/>
        <charset val="128"/>
      </rPr>
      <t>値</t>
    </r>
    <r>
      <rPr>
        <sz val="11"/>
        <rFont val="Arial"/>
        <family val="2"/>
      </rPr>
      <t>(</t>
    </r>
    <r>
      <rPr>
        <sz val="10"/>
        <rFont val="ＭＳ Ｐゴシック"/>
        <family val="3"/>
        <charset val="128"/>
      </rPr>
      <t>面</t>
    </r>
    <r>
      <rPr>
        <sz val="11"/>
        <rFont val="Arial"/>
        <family val="2"/>
      </rPr>
      <t>)</t>
    </r>
    <rPh sb="0" eb="1">
      <t>アタイ</t>
    </rPh>
    <rPh sb="2" eb="3">
      <t>メン</t>
    </rPh>
    <phoneticPr fontId="7"/>
  </si>
  <si>
    <t>n</t>
    <phoneticPr fontId="7"/>
  </si>
  <si>
    <t>Marker Element PV Capacity</t>
    <phoneticPr fontId="7"/>
  </si>
  <si>
    <r>
      <rPr>
        <sz val="10"/>
        <rFont val="ＭＳ Ｐゴシック"/>
        <family val="3"/>
        <charset val="128"/>
      </rPr>
      <t>面数</t>
    </r>
    <rPh sb="0" eb="1">
      <t>メン</t>
    </rPh>
    <rPh sb="1" eb="2">
      <t>スウ</t>
    </rPh>
    <phoneticPr fontId="7"/>
  </si>
  <si>
    <r>
      <t>(</t>
    </r>
    <r>
      <rPr>
        <sz val="10"/>
        <rFont val="ＭＳ Ｐゴシック"/>
        <family val="3"/>
        <charset val="128"/>
      </rPr>
      <t>注</t>
    </r>
    <r>
      <rPr>
        <sz val="11"/>
        <rFont val="Arial"/>
        <family val="2"/>
      </rPr>
      <t>)</t>
    </r>
    <r>
      <rPr>
        <sz val="10"/>
        <rFont val="ＭＳ Ｐゴシック"/>
        <family val="3"/>
        <charset val="128"/>
      </rPr>
      <t>通知された値が</t>
    </r>
    <r>
      <rPr>
        <sz val="11"/>
        <rFont val="Arial"/>
        <family val="2"/>
      </rPr>
      <t>Unknown(-2)</t>
    </r>
    <r>
      <rPr>
        <sz val="10"/>
        <rFont val="ＭＳ Ｐゴシック"/>
        <family val="3"/>
        <charset val="128"/>
      </rPr>
      <t>の場合は、</t>
    </r>
    <r>
      <rPr>
        <sz val="11"/>
        <rFont val="Arial"/>
        <family val="2"/>
      </rPr>
      <t>0</t>
    </r>
    <r>
      <rPr>
        <sz val="10"/>
        <rFont val="ＭＳ Ｐゴシック"/>
        <family val="3"/>
        <charset val="128"/>
      </rPr>
      <t>となる。</t>
    </r>
    <rPh sb="1" eb="2">
      <t>チュウ</t>
    </rPh>
    <rPh sb="3" eb="5">
      <t>ツウチ</t>
    </rPh>
    <rPh sb="8" eb="9">
      <t>アタイ</t>
    </rPh>
    <rPh sb="22" eb="24">
      <t>バアイ</t>
    </rPh>
    <phoneticPr fontId="7"/>
  </si>
  <si>
    <t>[PFRID_CHANGEPARTS_SUPPLIES_MAX_CAPACITY]</t>
    <phoneticPr fontId="7"/>
  </si>
  <si>
    <t>→Marker Element Capacity</t>
    <phoneticPr fontId="7"/>
  </si>
  <si>
    <r>
      <t>&lt;</t>
    </r>
    <r>
      <rPr>
        <sz val="10"/>
        <rFont val="ＭＳ Ｐゴシック"/>
        <family val="3"/>
        <charset val="128"/>
      </rPr>
      <t>消耗品の最大容量</t>
    </r>
    <r>
      <rPr>
        <sz val="11"/>
        <rFont val="Arial"/>
        <family val="2"/>
      </rPr>
      <t>(g)&gt;</t>
    </r>
    <phoneticPr fontId="7"/>
  </si>
  <si>
    <r>
      <rPr>
        <sz val="10"/>
        <rFont val="ＭＳ Ｐゴシック"/>
        <family val="3"/>
        <charset val="128"/>
      </rPr>
      <t>消耗品の最大容量情報のサポート有無は、「</t>
    </r>
    <r>
      <rPr>
        <sz val="11"/>
        <rFont val="Arial"/>
        <family val="2"/>
      </rPr>
      <t>DC Device Capabilities Update</t>
    </r>
    <r>
      <rPr>
        <sz val="10"/>
        <rFont val="ＭＳ Ｐゴシック"/>
        <family val="3"/>
        <charset val="128"/>
      </rPr>
      <t>」で通知される。</t>
    </r>
    <phoneticPr fontId="7"/>
  </si>
  <si>
    <r>
      <t>Internal CDI</t>
    </r>
    <r>
      <rPr>
        <sz val="10"/>
        <rFont val="ＭＳ Ｐゴシック"/>
        <family val="3"/>
        <charset val="128"/>
      </rPr>
      <t>（</t>
    </r>
    <r>
      <rPr>
        <sz val="11"/>
        <rFont val="Arial"/>
        <family val="2"/>
      </rPr>
      <t>DC Device Capabilities Update)</t>
    </r>
    <phoneticPr fontId="7"/>
  </si>
  <si>
    <r>
      <rPr>
        <sz val="10"/>
        <rFont val="ＭＳ Ｐゴシック"/>
        <family val="3"/>
        <charset val="128"/>
      </rPr>
      <t>インデックス</t>
    </r>
    <r>
      <rPr>
        <sz val="11"/>
        <rFont val="Arial"/>
        <family val="2"/>
      </rPr>
      <t>(PFV_CHANGEPARTS_xxx</t>
    </r>
    <r>
      <rPr>
        <sz val="10"/>
        <rFont val="ＭＳ Ｐゴシック"/>
        <family val="3"/>
        <charset val="128"/>
      </rPr>
      <t>）</t>
    </r>
    <phoneticPr fontId="7"/>
  </si>
  <si>
    <r>
      <rPr>
        <sz val="10"/>
        <rFont val="ＭＳ Ｐゴシック"/>
        <family val="3"/>
        <charset val="128"/>
      </rPr>
      <t>（</t>
    </r>
    <r>
      <rPr>
        <sz val="11"/>
        <rFont val="Arial"/>
        <family val="2"/>
      </rPr>
      <t>FX)</t>
    </r>
    <phoneticPr fontId="7"/>
  </si>
  <si>
    <r>
      <rPr>
        <sz val="10"/>
        <rFont val="ＭＳ Ｐゴシック"/>
        <family val="3"/>
        <charset val="128"/>
      </rPr>
      <t>（</t>
    </r>
    <r>
      <rPr>
        <sz val="11"/>
        <rFont val="Arial"/>
        <family val="2"/>
      </rPr>
      <t>AP)</t>
    </r>
    <phoneticPr fontId="7"/>
  </si>
  <si>
    <t>static const IotPrdLib_ChgprtsIdx_t chgprts_Supplies_Max_Capacity[ ]</t>
  </si>
  <si>
    <t>DRUM</t>
    <phoneticPr fontId="7"/>
  </si>
  <si>
    <r>
      <rPr>
        <sz val="10"/>
        <rFont val="ＭＳ Ｐゴシック"/>
        <family val="3"/>
        <charset val="128"/>
      </rPr>
      <t>値</t>
    </r>
    <r>
      <rPr>
        <sz val="11"/>
        <rFont val="Arial"/>
        <family val="2"/>
      </rPr>
      <t>(0.1g)</t>
    </r>
    <rPh sb="0" eb="1">
      <t>アタイ</t>
    </rPh>
    <phoneticPr fontId="7"/>
  </si>
  <si>
    <r>
      <rPr>
        <sz val="10"/>
        <rFont val="ＭＳ Ｐゴシック"/>
        <family val="3"/>
        <charset val="128"/>
      </rPr>
      <t>ｎ</t>
    </r>
    <phoneticPr fontId="7"/>
  </si>
  <si>
    <t>Marker Element  Capacity</t>
    <phoneticPr fontId="7"/>
  </si>
  <si>
    <t>0.1g</t>
    <phoneticPr fontId="7"/>
  </si>
  <si>
    <t>Marker Element Capacity</t>
    <phoneticPr fontId="7"/>
  </si>
  <si>
    <r>
      <rPr>
        <sz val="11"/>
        <color theme="0" tint="-0.249977111117893"/>
        <rFont val="ＭＳ Ｐゴシック"/>
        <family val="3"/>
        <charset val="128"/>
      </rPr>
      <t>ｎ</t>
    </r>
    <phoneticPr fontId="7"/>
  </si>
  <si>
    <r>
      <rPr>
        <sz val="11"/>
        <color indexed="55"/>
        <rFont val="ＭＳ Ｐゴシック"/>
        <family val="3"/>
        <charset val="128"/>
      </rPr>
      <t>ｎ</t>
    </r>
    <phoneticPr fontId="7"/>
  </si>
  <si>
    <t>[PFRID_CHANGEPARTS_PRODUCT_LIFETIME_USAGE]</t>
    <phoneticPr fontId="7"/>
  </si>
  <si>
    <t>→Marker Element Liftime Usage</t>
    <phoneticPr fontId="7"/>
  </si>
  <si>
    <r>
      <t>&lt;</t>
    </r>
    <r>
      <rPr>
        <sz val="10"/>
        <rFont val="ＭＳ Ｐゴシック"/>
        <family val="3"/>
        <charset val="128"/>
      </rPr>
      <t>消耗品の累積使用量</t>
    </r>
    <r>
      <rPr>
        <sz val="11"/>
        <rFont val="Arial"/>
        <family val="2"/>
      </rPr>
      <t>&gt;</t>
    </r>
    <phoneticPr fontId="7"/>
  </si>
  <si>
    <r>
      <rPr>
        <sz val="10"/>
        <rFont val="ＭＳ Ｐゴシック"/>
        <family val="3"/>
        <charset val="128"/>
      </rPr>
      <t>消耗品の累積使用量情報のサポート有無は、「</t>
    </r>
    <r>
      <rPr>
        <sz val="11"/>
        <rFont val="Arial"/>
        <family val="2"/>
      </rPr>
      <t>DC Device Capabilities Update</t>
    </r>
    <r>
      <rPr>
        <sz val="10"/>
        <rFont val="ＭＳ Ｐゴシック"/>
        <family val="3"/>
        <charset val="128"/>
      </rPr>
      <t>」で通知される。</t>
    </r>
    <phoneticPr fontId="7"/>
  </si>
  <si>
    <t>static const IotPrdLib_ChgprtsIdx_t chgprts_Lifetime_Usage[ ]</t>
  </si>
  <si>
    <r>
      <rPr>
        <sz val="10"/>
        <rFont val="ＭＳ Ｐゴシック"/>
        <family val="3"/>
        <charset val="128"/>
      </rPr>
      <t>消耗品の累積使用量は、「</t>
    </r>
    <r>
      <rPr>
        <sz val="11"/>
        <rFont val="Arial"/>
        <family val="2"/>
      </rPr>
      <t>DC Device Configuration Update</t>
    </r>
    <r>
      <rPr>
        <sz val="10"/>
        <rFont val="ＭＳ Ｐゴシック"/>
        <family val="3"/>
        <charset val="128"/>
      </rPr>
      <t>」で通知される。</t>
    </r>
    <phoneticPr fontId="7"/>
  </si>
  <si>
    <t>Toner Life Time Usage</t>
    <phoneticPr fontId="7"/>
  </si>
  <si>
    <t>[PFRID_CHANGEPARTS_INSTALLATION_DATE]</t>
    <phoneticPr fontId="7"/>
  </si>
  <si>
    <t>→Marker Element Install Date Required</t>
    <phoneticPr fontId="7"/>
  </si>
  <si>
    <r>
      <t>&lt;</t>
    </r>
    <r>
      <rPr>
        <sz val="10"/>
        <rFont val="ＭＳ Ｐゴシック"/>
        <family val="3"/>
        <charset val="128"/>
      </rPr>
      <t>消耗品の設置日時</t>
    </r>
    <r>
      <rPr>
        <sz val="11"/>
        <rFont val="Arial"/>
        <family val="2"/>
      </rPr>
      <t>&gt;</t>
    </r>
  </si>
  <si>
    <r>
      <rPr>
        <sz val="10"/>
        <rFont val="ＭＳ Ｐゴシック"/>
        <family val="3"/>
        <charset val="128"/>
      </rPr>
      <t>消耗品の設置日情報のサポート有無は、「</t>
    </r>
    <r>
      <rPr>
        <sz val="11"/>
        <rFont val="Arial"/>
        <family val="2"/>
      </rPr>
      <t>DC Device Capabilities Update</t>
    </r>
    <r>
      <rPr>
        <sz val="10"/>
        <rFont val="ＭＳ Ｐゴシック"/>
        <family val="3"/>
        <charset val="128"/>
      </rPr>
      <t>」で通知される。</t>
    </r>
    <phoneticPr fontId="7"/>
  </si>
  <si>
    <t>static const IotPrdLib_ChgprtsIdx_t chgprts_Installation_Date[ ]</t>
  </si>
  <si>
    <t>Marker Element Install Date Required</t>
    <phoneticPr fontId="7"/>
  </si>
  <si>
    <r>
      <rPr>
        <sz val="10"/>
        <rFont val="ＭＳ Ｐゴシック"/>
        <family val="3"/>
        <charset val="128"/>
      </rPr>
      <t>消耗品の設置日は、「</t>
    </r>
    <r>
      <rPr>
        <sz val="11"/>
        <rFont val="Arial"/>
        <family val="2"/>
      </rPr>
      <t>DC Device Configuration Update</t>
    </r>
    <r>
      <rPr>
        <sz val="10"/>
        <rFont val="ＭＳ Ｐゴシック"/>
        <family val="3"/>
        <charset val="128"/>
      </rPr>
      <t>」で通知される。</t>
    </r>
    <phoneticPr fontId="7"/>
  </si>
  <si>
    <t>SubSystem</t>
    <phoneticPr fontId="7"/>
  </si>
  <si>
    <t>Element Type</t>
    <phoneticPr fontId="7"/>
  </si>
  <si>
    <t>Element Color</t>
    <phoneticPr fontId="7"/>
  </si>
  <si>
    <t>Attribute</t>
    <phoneticPr fontId="7"/>
  </si>
  <si>
    <t>value</t>
    <phoneticPr fontId="7"/>
  </si>
  <si>
    <t>year</t>
    <phoneticPr fontId="7"/>
  </si>
  <si>
    <t>Year</t>
    <phoneticPr fontId="7"/>
  </si>
  <si>
    <r>
      <rPr>
        <sz val="10"/>
        <rFont val="ＭＳ Ｐゴシック"/>
        <family val="3"/>
        <charset val="128"/>
      </rPr>
      <t>通知された場合</t>
    </r>
    <rPh sb="0" eb="2">
      <t>ツウチ</t>
    </rPh>
    <rPh sb="5" eb="7">
      <t>バアイ</t>
    </rPh>
    <phoneticPr fontId="7"/>
  </si>
  <si>
    <t>Toner Life Install Date</t>
    <phoneticPr fontId="7"/>
  </si>
  <si>
    <t>month</t>
    <phoneticPr fontId="7"/>
  </si>
  <si>
    <t>Month</t>
    <phoneticPr fontId="7"/>
  </si>
  <si>
    <t>day</t>
    <phoneticPr fontId="7"/>
  </si>
  <si>
    <t>Day</t>
    <phoneticPr fontId="7"/>
  </si>
  <si>
    <t>Date</t>
    <phoneticPr fontId="7"/>
  </si>
  <si>
    <t>hour</t>
    <phoneticPr fontId="7"/>
  </si>
  <si>
    <r>
      <rPr>
        <sz val="10"/>
        <rFont val="ＭＳ Ｐゴシック"/>
        <family val="3"/>
        <charset val="128"/>
      </rPr>
      <t>常に</t>
    </r>
    <r>
      <rPr>
        <sz val="11"/>
        <rFont val="Arial"/>
        <family val="2"/>
      </rPr>
      <t>0</t>
    </r>
    <rPh sb="0" eb="1">
      <t>ツネ</t>
    </rPh>
    <phoneticPr fontId="7"/>
  </si>
  <si>
    <t>minute</t>
    <phoneticPr fontId="7"/>
  </si>
  <si>
    <t>sec</t>
    <phoneticPr fontId="7"/>
  </si>
  <si>
    <r>
      <rPr>
        <sz val="10"/>
        <rFont val="ＭＳ Ｐゴシック"/>
        <family val="3"/>
        <charset val="128"/>
      </rPr>
      <t>上に倣う</t>
    </r>
    <rPh sb="0" eb="1">
      <t>ウエ</t>
    </rPh>
    <rPh sb="2" eb="3">
      <t>ナラ</t>
    </rPh>
    <phoneticPr fontId="7"/>
  </si>
  <si>
    <r>
      <rPr>
        <sz val="11"/>
        <color theme="0" tint="-0.249977111117893"/>
        <rFont val="ＭＳ Ｐゴシック"/>
        <family val="3"/>
        <charset val="128"/>
      </rPr>
      <t>上に倣う</t>
    </r>
    <rPh sb="0" eb="1">
      <t>ウエ</t>
    </rPh>
    <rPh sb="2" eb="3">
      <t>ナラ</t>
    </rPh>
    <phoneticPr fontId="7"/>
  </si>
  <si>
    <r>
      <rPr>
        <sz val="11"/>
        <color theme="0" tint="-0.249977111117893"/>
        <rFont val="ＭＳ Ｐゴシック"/>
        <family val="3"/>
        <charset val="128"/>
      </rPr>
      <t>通知された場合</t>
    </r>
    <rPh sb="0" eb="2">
      <t>ツウチ</t>
    </rPh>
    <rPh sb="5" eb="7">
      <t>バアイ</t>
    </rPh>
    <phoneticPr fontId="7"/>
  </si>
  <si>
    <t>Drum Life Install Date</t>
    <phoneticPr fontId="7"/>
  </si>
  <si>
    <t>[PFRID_CHANGEPARTS_USAGE_COUNTER]</t>
    <phoneticPr fontId="7"/>
  </si>
  <si>
    <r>
      <t>&lt;</t>
    </r>
    <r>
      <rPr>
        <sz val="10"/>
        <rFont val="ＭＳ Ｐゴシック"/>
        <family val="3"/>
        <charset val="128"/>
      </rPr>
      <t>消耗品の使用量</t>
    </r>
    <r>
      <rPr>
        <sz val="11"/>
        <rFont val="Arial"/>
        <family val="2"/>
      </rPr>
      <t>&gt;</t>
    </r>
    <phoneticPr fontId="7"/>
  </si>
  <si>
    <r>
      <rPr>
        <sz val="11"/>
        <color indexed="55"/>
        <rFont val="ＭＳ Ｐゴシック"/>
        <family val="3"/>
        <charset val="128"/>
      </rPr>
      <t>消耗品ごとの印刷面数情報のサポート有無は、「</t>
    </r>
    <r>
      <rPr>
        <sz val="11"/>
        <color indexed="55"/>
        <rFont val="Arial"/>
        <family val="2"/>
      </rPr>
      <t>DC Device Capabilities Update</t>
    </r>
    <r>
      <rPr>
        <sz val="11"/>
        <color indexed="55"/>
        <rFont val="ＭＳ Ｐゴシック"/>
        <family val="3"/>
        <charset val="128"/>
      </rPr>
      <t>」で通知される。</t>
    </r>
    <phoneticPr fontId="7"/>
  </si>
  <si>
    <r>
      <t>Internal CDI</t>
    </r>
    <r>
      <rPr>
        <sz val="10"/>
        <rFont val="ＭＳ Ｐゴシック"/>
        <family val="3"/>
        <charset val="128"/>
      </rPr>
      <t>（</t>
    </r>
    <r>
      <rPr>
        <sz val="11"/>
        <rFont val="Arial"/>
        <family val="2"/>
      </rPr>
      <t>)</t>
    </r>
    <phoneticPr fontId="7"/>
  </si>
  <si>
    <t>static const IotPrdLib_ChgprtsIdx_t chgprts_Usage_Counter[ ]</t>
  </si>
  <si>
    <r>
      <rPr>
        <sz val="11"/>
        <color indexed="55"/>
        <rFont val="ＭＳ Ｐゴシック"/>
        <family val="3"/>
        <charset val="128"/>
      </rPr>
      <t>消耗品ごとの印刷面数は、「</t>
    </r>
    <r>
      <rPr>
        <sz val="11"/>
        <color indexed="55"/>
        <rFont val="Arial"/>
        <family val="2"/>
      </rPr>
      <t>DC Device Configuration Update</t>
    </r>
    <r>
      <rPr>
        <sz val="11"/>
        <color indexed="55"/>
        <rFont val="ＭＳ Ｐゴシック"/>
        <family val="3"/>
        <charset val="128"/>
      </rPr>
      <t>」で通知される。</t>
    </r>
    <phoneticPr fontId="7"/>
  </si>
  <si>
    <t>Internal CDI()</t>
    <phoneticPr fontId="7"/>
  </si>
  <si>
    <t>IOT-CDI()</t>
    <phoneticPr fontId="7"/>
  </si>
  <si>
    <t>[PFRID_CHANGEPARTS_CUSTOMER_CHANGEABLE]</t>
    <phoneticPr fontId="7"/>
  </si>
  <si>
    <t>→Marker Element Customer Changeable</t>
    <phoneticPr fontId="7"/>
  </si>
  <si>
    <r>
      <t>&lt;</t>
    </r>
    <r>
      <rPr>
        <sz val="10"/>
        <rFont val="ＭＳ Ｐゴシック"/>
        <family val="3"/>
        <charset val="128"/>
      </rPr>
      <t>消耗品が</t>
    </r>
    <r>
      <rPr>
        <sz val="11"/>
        <rFont val="Arial"/>
        <family val="2"/>
      </rPr>
      <t>CRU</t>
    </r>
    <r>
      <rPr>
        <sz val="10"/>
        <rFont val="ＭＳ Ｐゴシック"/>
        <family val="3"/>
        <charset val="128"/>
      </rPr>
      <t>か否か</t>
    </r>
    <r>
      <rPr>
        <sz val="11"/>
        <rFont val="Arial"/>
        <family val="2"/>
      </rPr>
      <t>&gt;</t>
    </r>
    <phoneticPr fontId="7"/>
  </si>
  <si>
    <r>
      <rPr>
        <sz val="10"/>
        <rFont val="ＭＳ Ｐゴシック"/>
        <family val="3"/>
        <charset val="128"/>
      </rPr>
      <t>消耗品が</t>
    </r>
    <r>
      <rPr>
        <sz val="11"/>
        <rFont val="Arial"/>
        <family val="2"/>
      </rPr>
      <t>CRU</t>
    </r>
    <r>
      <rPr>
        <sz val="10"/>
        <rFont val="ＭＳ Ｐゴシック"/>
        <family val="3"/>
        <charset val="128"/>
      </rPr>
      <t>か否かは、「</t>
    </r>
    <r>
      <rPr>
        <sz val="11"/>
        <rFont val="Arial"/>
        <family val="2"/>
      </rPr>
      <t>DC Device Capabilities Update</t>
    </r>
    <r>
      <rPr>
        <sz val="10"/>
        <rFont val="ＭＳ Ｐゴシック"/>
        <family val="3"/>
        <charset val="128"/>
      </rPr>
      <t>」で通知される。</t>
    </r>
    <phoneticPr fontId="7"/>
  </si>
  <si>
    <t>static const IotPrdLib_ChgprtsIdx_t chgprts_Customer_Changeable[ ]</t>
  </si>
  <si>
    <t>BTR</t>
    <phoneticPr fontId="7"/>
  </si>
  <si>
    <t>Second BTR Unit</t>
    <phoneticPr fontId="7"/>
  </si>
  <si>
    <t>IBT_BELT_CLN</t>
    <phoneticPr fontId="7"/>
  </si>
  <si>
    <t>IDT</t>
    <phoneticPr fontId="7"/>
  </si>
  <si>
    <t>IBT</t>
    <phoneticPr fontId="7"/>
  </si>
  <si>
    <t>Deodrant Filter</t>
    <phoneticPr fontId="7"/>
  </si>
  <si>
    <t>DEVE_Y</t>
    <phoneticPr fontId="7"/>
  </si>
  <si>
    <t>DEVE_M</t>
    <phoneticPr fontId="7"/>
  </si>
  <si>
    <t>DEVE_C</t>
    <phoneticPr fontId="7"/>
  </si>
  <si>
    <t>DEVE_K</t>
    <phoneticPr fontId="7"/>
  </si>
  <si>
    <t>[PFRID_CHANGEPARTS_SHUT_OFF_DEVICE]</t>
    <phoneticPr fontId="7"/>
  </si>
  <si>
    <r>
      <t>&lt;</t>
    </r>
    <r>
      <rPr>
        <sz val="10"/>
        <rFont val="ＭＳ Ｐゴシック"/>
        <family val="3"/>
        <charset val="128"/>
      </rPr>
      <t>消耗品寿命到達によって停止するか否か</t>
    </r>
    <r>
      <rPr>
        <sz val="11"/>
        <rFont val="Arial"/>
        <family val="2"/>
      </rPr>
      <t>&gt;</t>
    </r>
    <phoneticPr fontId="7"/>
  </si>
  <si>
    <r>
      <rPr>
        <sz val="10"/>
        <rFont val="ＭＳ Ｐゴシック"/>
        <family val="3"/>
        <charset val="128"/>
      </rPr>
      <t>消耗品寿命到達によって停止するか否かは、「</t>
    </r>
    <r>
      <rPr>
        <sz val="11"/>
        <rFont val="Arial"/>
        <family val="2"/>
      </rPr>
      <t>DC Device Capabilities Update</t>
    </r>
    <r>
      <rPr>
        <sz val="10"/>
        <rFont val="ＭＳ Ｐゴシック"/>
        <family val="3"/>
        <charset val="128"/>
      </rPr>
      <t>」で通知される。</t>
    </r>
    <phoneticPr fontId="7"/>
  </si>
  <si>
    <t>static const IotPrdLib_ChgprtsIdx_t chgprts_Shut_Off_Device[ ]</t>
    <phoneticPr fontId="7"/>
  </si>
  <si>
    <t>DEODRANT_FILTER</t>
    <phoneticPr fontId="7"/>
  </si>
  <si>
    <t>FEED_ROLL1</t>
    <phoneticPr fontId="7"/>
  </si>
  <si>
    <t>FEED_ROLL2</t>
    <phoneticPr fontId="7"/>
  </si>
  <si>
    <t>FEED_ROLL3</t>
    <phoneticPr fontId="7"/>
  </si>
  <si>
    <t>FEED_ROLL4</t>
    <phoneticPr fontId="7"/>
  </si>
  <si>
    <t>FEED_ROLL5</t>
    <phoneticPr fontId="7"/>
  </si>
  <si>
    <t>FEED_ROLL_TRAY5</t>
  </si>
  <si>
    <t>Feed Roll (Tray5)</t>
  </si>
  <si>
    <t>FEED_ROLL_HCF1_TRAY1</t>
    <phoneticPr fontId="7"/>
  </si>
  <si>
    <t>[PFRID_IOT_SUPPLIES_EXCHANGE_COUNT]</t>
    <phoneticPr fontId="7"/>
  </si>
  <si>
    <t>→Marker Element Supplies Exchange Required</t>
    <phoneticPr fontId="7"/>
  </si>
  <si>
    <r>
      <t>&lt;</t>
    </r>
    <r>
      <rPr>
        <sz val="10"/>
        <rFont val="ＭＳ Ｐゴシック"/>
        <family val="3"/>
        <charset val="128"/>
      </rPr>
      <t>消耗品の交換回数</t>
    </r>
    <r>
      <rPr>
        <sz val="11"/>
        <rFont val="Arial"/>
        <family val="2"/>
      </rPr>
      <t>&gt;</t>
    </r>
    <phoneticPr fontId="7"/>
  </si>
  <si>
    <r>
      <rPr>
        <sz val="10"/>
        <rFont val="ＭＳ Ｐゴシック"/>
        <family val="3"/>
        <charset val="128"/>
      </rPr>
      <t>消耗品の交換回数情報のサポート有無は、「</t>
    </r>
    <r>
      <rPr>
        <sz val="11"/>
        <rFont val="Arial"/>
        <family val="2"/>
      </rPr>
      <t>DC Device Capabilities Update</t>
    </r>
    <r>
      <rPr>
        <sz val="10"/>
        <rFont val="ＭＳ Ｐゴシック"/>
        <family val="3"/>
        <charset val="128"/>
      </rPr>
      <t>」で通知される。</t>
    </r>
    <phoneticPr fontId="7"/>
  </si>
  <si>
    <t>static const IotPrdLib_ChgprtsIdx_t chgprts_Exchange_Count[ ]</t>
  </si>
  <si>
    <r>
      <rPr>
        <sz val="10"/>
        <rFont val="ＭＳ Ｐゴシック"/>
        <family val="3"/>
        <charset val="128"/>
      </rPr>
      <t>消耗品の交換回数は、「</t>
    </r>
    <r>
      <rPr>
        <sz val="11"/>
        <rFont val="Arial"/>
        <family val="2"/>
      </rPr>
      <t>DC Device Event Update</t>
    </r>
    <r>
      <rPr>
        <sz val="10"/>
        <rFont val="ＭＳ Ｐゴシック"/>
        <family val="3"/>
        <charset val="128"/>
      </rPr>
      <t>」で通知される。</t>
    </r>
    <rPh sb="4" eb="6">
      <t>コウカン</t>
    </rPh>
    <rPh sb="6" eb="8">
      <t>カイスウ</t>
    </rPh>
    <phoneticPr fontId="7"/>
  </si>
  <si>
    <r>
      <rPr>
        <sz val="10"/>
        <rFont val="ＭＳ Ｐゴシック"/>
        <family val="3"/>
        <charset val="128"/>
      </rPr>
      <t>交換通知</t>
    </r>
    <r>
      <rPr>
        <sz val="11"/>
        <rFont val="Arial"/>
        <family val="2"/>
      </rPr>
      <t xml:space="preserve"> </t>
    </r>
    <r>
      <rPr>
        <sz val="10"/>
        <rFont val="ＭＳ Ｐゴシック"/>
        <family val="3"/>
        <charset val="128"/>
      </rPr>
      <t>「</t>
    </r>
    <r>
      <rPr>
        <sz val="11"/>
        <rFont val="Arial"/>
        <family val="2"/>
      </rPr>
      <t>DC Device Event Update</t>
    </r>
    <r>
      <rPr>
        <sz val="10"/>
        <rFont val="ＭＳ Ｐゴシック"/>
        <family val="3"/>
        <charset val="128"/>
      </rPr>
      <t>」　がきたならば、値をインクリメントする。</t>
    </r>
    <phoneticPr fontId="7"/>
  </si>
  <si>
    <r>
      <t>Internal CDI</t>
    </r>
    <r>
      <rPr>
        <sz val="10"/>
        <rFont val="ＭＳ Ｐゴシック"/>
        <family val="3"/>
        <charset val="128"/>
      </rPr>
      <t>（</t>
    </r>
    <r>
      <rPr>
        <sz val="11"/>
        <rFont val="Arial"/>
        <family val="2"/>
      </rPr>
      <t>DC Device Event Update)</t>
    </r>
    <phoneticPr fontId="7"/>
  </si>
  <si>
    <t>IOT-CDI(DC Device Event Update)</t>
    <phoneticPr fontId="7"/>
  </si>
  <si>
    <r>
      <rPr>
        <sz val="10"/>
        <rFont val="ＭＳ Ｐゴシック"/>
        <family val="3"/>
        <charset val="128"/>
      </rPr>
      <t>値（回）</t>
    </r>
    <rPh sb="0" eb="1">
      <t>アタイ</t>
    </rPh>
    <rPh sb="2" eb="3">
      <t>カイ</t>
    </rPh>
    <phoneticPr fontId="7"/>
  </si>
  <si>
    <t>Event ID</t>
    <phoneticPr fontId="7"/>
  </si>
  <si>
    <t>0..255</t>
    <phoneticPr fontId="7"/>
  </si>
  <si>
    <t>Toner Cartridge Y Exchange</t>
    <phoneticPr fontId="7"/>
  </si>
  <si>
    <r>
      <rPr>
        <sz val="10"/>
        <rFont val="ＭＳ Ｐゴシック"/>
        <family val="3"/>
        <charset val="128"/>
      </rPr>
      <t>通知された</t>
    </r>
    <r>
      <rPr>
        <sz val="11"/>
        <rFont val="Arial"/>
        <family val="2"/>
      </rPr>
      <t>Event ID</t>
    </r>
    <r>
      <rPr>
        <sz val="10"/>
        <rFont val="ＭＳ Ｐゴシック"/>
        <family val="3"/>
        <charset val="128"/>
      </rPr>
      <t>（インデックスと同値）に対してインクリメントする</t>
    </r>
    <phoneticPr fontId="7"/>
  </si>
  <si>
    <t>Toner Cartridge M Exchange</t>
    <phoneticPr fontId="7"/>
  </si>
  <si>
    <t>Toner Cartridge C Exchange</t>
    <phoneticPr fontId="7"/>
  </si>
  <si>
    <t>Toner Cartridge K Exchange</t>
    <phoneticPr fontId="7"/>
  </si>
  <si>
    <t>New Drum Cartridge Y Exchange</t>
    <phoneticPr fontId="7"/>
  </si>
  <si>
    <t>New Drum Cartridge M Exchange</t>
    <phoneticPr fontId="7"/>
  </si>
  <si>
    <t>New Drum Cartridge C Exchange</t>
    <phoneticPr fontId="7"/>
  </si>
  <si>
    <t>New Drum Cartridge K Exchange</t>
    <phoneticPr fontId="7"/>
  </si>
  <si>
    <t>New Drum Cartridge Exchange(for 4Cycle M/C)</t>
    <phoneticPr fontId="7"/>
  </si>
  <si>
    <t>Waste Toner Bottle Exchange</t>
    <phoneticPr fontId="7"/>
  </si>
  <si>
    <t>Fuser Assy Exchange</t>
    <phoneticPr fontId="7"/>
  </si>
  <si>
    <t>CC Assy Exchange</t>
    <phoneticPr fontId="7"/>
  </si>
  <si>
    <t>[PFRID_CHANGEPARTS_PRENEAR_STATUS_USE]</t>
    <phoneticPr fontId="7"/>
  </si>
  <si>
    <t>→Marker Element PreNear Status Use</t>
    <phoneticPr fontId="7"/>
  </si>
  <si>
    <r>
      <t>&lt;</t>
    </r>
    <r>
      <rPr>
        <sz val="10"/>
        <rFont val="ＭＳ Ｐゴシック"/>
        <family val="3"/>
        <charset val="128"/>
      </rPr>
      <t>消耗品の</t>
    </r>
    <r>
      <rPr>
        <sz val="11"/>
        <rFont val="Arial"/>
        <family val="2"/>
      </rPr>
      <t>Pre-Near-xxx</t>
    </r>
    <r>
      <rPr>
        <sz val="10"/>
        <rFont val="ＭＳ Ｐゴシック"/>
        <family val="3"/>
        <charset val="128"/>
      </rPr>
      <t>の通知性</t>
    </r>
    <r>
      <rPr>
        <sz val="11"/>
        <rFont val="Arial"/>
        <family val="2"/>
      </rPr>
      <t>&gt;</t>
    </r>
    <phoneticPr fontId="7"/>
  </si>
  <si>
    <r>
      <rPr>
        <sz val="10"/>
        <rFont val="ＭＳ Ｐゴシック"/>
        <family val="3"/>
        <charset val="128"/>
      </rPr>
      <t>消耗品の</t>
    </r>
    <r>
      <rPr>
        <sz val="11"/>
        <rFont val="Arial"/>
        <family val="2"/>
      </rPr>
      <t>PreNear</t>
    </r>
    <r>
      <rPr>
        <sz val="10"/>
        <rFont val="ＭＳ Ｐゴシック"/>
        <family val="3"/>
        <charset val="128"/>
      </rPr>
      <t>状態の通知性を表す情報のサポート有無は、「</t>
    </r>
    <r>
      <rPr>
        <sz val="11"/>
        <rFont val="Arial"/>
        <family val="2"/>
      </rPr>
      <t>DC Device Capabilities Update</t>
    </r>
    <r>
      <rPr>
        <sz val="10"/>
        <rFont val="ＭＳ Ｐゴシック"/>
        <family val="3"/>
        <charset val="128"/>
      </rPr>
      <t>」で通知される。</t>
    </r>
    <phoneticPr fontId="7"/>
  </si>
  <si>
    <t>static const IotPrdLib_ChgprtsIdx_t chgprts_Prenear_Status_Use[ ]</t>
  </si>
  <si>
    <t>[PFRID_CHANGEPARTS_NEAR_STATUS_USE]</t>
    <phoneticPr fontId="7"/>
  </si>
  <si>
    <r>
      <t>&lt;</t>
    </r>
    <r>
      <rPr>
        <sz val="10"/>
        <rFont val="ＭＳ Ｐゴシック"/>
        <family val="3"/>
        <charset val="128"/>
      </rPr>
      <t>消耗品の</t>
    </r>
    <r>
      <rPr>
        <sz val="11"/>
        <rFont val="Arial"/>
        <family val="2"/>
      </rPr>
      <t>Near-xxx</t>
    </r>
    <r>
      <rPr>
        <sz val="10"/>
        <rFont val="ＭＳ Ｐゴシック"/>
        <family val="3"/>
        <charset val="128"/>
      </rPr>
      <t>の通知性</t>
    </r>
    <r>
      <rPr>
        <sz val="11"/>
        <rFont val="Arial"/>
        <family val="2"/>
      </rPr>
      <t>&gt;</t>
    </r>
    <phoneticPr fontId="7"/>
  </si>
  <si>
    <r>
      <rPr>
        <sz val="10"/>
        <rFont val="ＭＳ Ｐゴシック"/>
        <family val="3"/>
        <charset val="128"/>
      </rPr>
      <t>消耗品の</t>
    </r>
    <r>
      <rPr>
        <sz val="11"/>
        <rFont val="Arial"/>
        <family val="2"/>
      </rPr>
      <t>Near</t>
    </r>
    <r>
      <rPr>
        <sz val="10"/>
        <rFont val="ＭＳ Ｐゴシック"/>
        <family val="3"/>
        <charset val="128"/>
      </rPr>
      <t>状態の通知性を表す情報のサポート有無は、「</t>
    </r>
    <r>
      <rPr>
        <sz val="11"/>
        <rFont val="Arial"/>
        <family val="2"/>
      </rPr>
      <t>DC Device Capabilities Update</t>
    </r>
    <r>
      <rPr>
        <sz val="10"/>
        <rFont val="ＭＳ Ｐゴシック"/>
        <family val="3"/>
        <charset val="128"/>
      </rPr>
      <t>」で通知される。</t>
    </r>
    <phoneticPr fontId="7"/>
  </si>
  <si>
    <t>初期値</t>
    <rPh sb="0" eb="3">
      <t>ショキチ</t>
    </rPh>
    <phoneticPr fontId="7"/>
  </si>
  <si>
    <t>static const IotPrdLib_ChgprtsIdx_t chgprts_Near_Status_Use[ ]</t>
  </si>
  <si>
    <t>static const IotPrdLib_ChgprtsIdx_t chgprts_Qualitylife_Status_Use[ ]</t>
    <phoneticPr fontId="7"/>
  </si>
  <si>
    <t>[PFRID_CHANGEPARTS_CRUM_ID]</t>
    <phoneticPr fontId="7"/>
  </si>
  <si>
    <r>
      <t>&lt;</t>
    </r>
    <r>
      <rPr>
        <sz val="10"/>
        <rFont val="ＭＳ Ｐゴシック"/>
        <family val="3"/>
        <charset val="128"/>
      </rPr>
      <t>消耗品の</t>
    </r>
    <r>
      <rPr>
        <sz val="11"/>
        <rFont val="Arial"/>
        <family val="2"/>
      </rPr>
      <t>CRUM ID&gt;</t>
    </r>
    <phoneticPr fontId="7"/>
  </si>
  <si>
    <r>
      <rPr>
        <sz val="10"/>
        <rFont val="ＭＳ Ｐゴシック"/>
        <family val="3"/>
        <charset val="128"/>
      </rPr>
      <t>消耗品の</t>
    </r>
    <r>
      <rPr>
        <sz val="11"/>
        <rFont val="Arial"/>
        <family val="2"/>
      </rPr>
      <t>CRUM ID</t>
    </r>
    <r>
      <rPr>
        <sz val="10"/>
        <rFont val="ＭＳ Ｐゴシック"/>
        <family val="3"/>
        <charset val="128"/>
      </rPr>
      <t>のサポート有無は、「</t>
    </r>
    <r>
      <rPr>
        <sz val="11"/>
        <rFont val="Arial"/>
        <family val="2"/>
      </rPr>
      <t>DC Device Capabilities Update</t>
    </r>
    <r>
      <rPr>
        <sz val="10"/>
        <rFont val="ＭＳ Ｐゴシック"/>
        <family val="3"/>
        <charset val="128"/>
      </rPr>
      <t>」で通知される。</t>
    </r>
    <phoneticPr fontId="7"/>
  </si>
  <si>
    <t>static const IotPrdLib_ChgprtsIdx_t chgprts_Crum_ID[ ]</t>
  </si>
  <si>
    <t>Toner,K1,K2</t>
    <phoneticPr fontId="7"/>
  </si>
  <si>
    <r>
      <rPr>
        <sz val="10"/>
        <rFont val="ＭＳ Ｐゴシック"/>
        <family val="3"/>
        <charset val="128"/>
      </rPr>
      <t>消耗品の</t>
    </r>
    <r>
      <rPr>
        <sz val="11"/>
        <rFont val="Arial"/>
        <family val="2"/>
      </rPr>
      <t>CRUM ID</t>
    </r>
    <r>
      <rPr>
        <sz val="10"/>
        <rFont val="ＭＳ Ｐゴシック"/>
        <family val="3"/>
        <charset val="128"/>
      </rPr>
      <t>は、「</t>
    </r>
    <r>
      <rPr>
        <sz val="11"/>
        <rFont val="Arial"/>
        <family val="2"/>
      </rPr>
      <t>DC Device Configuration Update</t>
    </r>
    <r>
      <rPr>
        <sz val="10"/>
        <rFont val="ＭＳ Ｐゴシック"/>
        <family val="3"/>
        <charset val="128"/>
      </rPr>
      <t>」で通知される。</t>
    </r>
    <phoneticPr fontId="7"/>
  </si>
  <si>
    <r>
      <rPr>
        <sz val="10"/>
        <rFont val="ＭＳ Ｐゴシック"/>
        <family val="3"/>
        <charset val="128"/>
      </rPr>
      <t xml:space="preserve">値
</t>
    </r>
    <rPh sb="0" eb="1">
      <t>アタイ</t>
    </rPh>
    <phoneticPr fontId="7"/>
  </si>
  <si>
    <r>
      <t>16</t>
    </r>
    <r>
      <rPr>
        <sz val="10"/>
        <rFont val="ＭＳ Ｐゴシック"/>
        <family val="3"/>
        <charset val="128"/>
      </rPr>
      <t xml:space="preserve">進数の文字列
</t>
    </r>
    <r>
      <rPr>
        <sz val="11"/>
        <rFont val="Arial"/>
        <family val="2"/>
      </rPr>
      <t>(*1), (*2)</t>
    </r>
    <phoneticPr fontId="7"/>
  </si>
  <si>
    <t>Marker Element Unique ID</t>
    <phoneticPr fontId="7"/>
  </si>
  <si>
    <r>
      <t xml:space="preserve">0x0000000000000000
</t>
    </r>
    <r>
      <rPr>
        <sz val="10"/>
        <rFont val="ＭＳ Ｐゴシック"/>
        <family val="3"/>
        <charset val="128"/>
      </rPr>
      <t>～</t>
    </r>
    <r>
      <rPr>
        <sz val="11"/>
        <rFont val="Arial"/>
        <family val="2"/>
      </rPr>
      <t>0xFFFFFFFFFFFFFFFF</t>
    </r>
    <phoneticPr fontId="7"/>
  </si>
  <si>
    <r>
      <rPr>
        <sz val="10"/>
        <rFont val="ＭＳ Ｐゴシック"/>
        <family val="3"/>
        <charset val="128"/>
      </rPr>
      <t>文字変換はリソース格納時に行う</t>
    </r>
    <rPh sb="0" eb="2">
      <t>モジ</t>
    </rPh>
    <rPh sb="2" eb="4">
      <t>ヘンカン</t>
    </rPh>
    <rPh sb="9" eb="11">
      <t>カクノウ</t>
    </rPh>
    <rPh sb="11" eb="12">
      <t>ジ</t>
    </rPh>
    <rPh sb="13" eb="14">
      <t>オコナ</t>
    </rPh>
    <phoneticPr fontId="7"/>
  </si>
  <si>
    <r>
      <t>K</t>
    </r>
    <r>
      <rPr>
        <sz val="10"/>
        <rFont val="ＭＳ Ｐゴシック"/>
        <family val="3"/>
        <charset val="128"/>
      </rPr>
      <t>１</t>
    </r>
    <phoneticPr fontId="7"/>
  </si>
  <si>
    <r>
      <t>(*1)</t>
    </r>
    <r>
      <rPr>
        <sz val="10"/>
        <rFont val="ＭＳ Ｐゴシック"/>
        <family val="3"/>
        <charset val="128"/>
      </rPr>
      <t>通知された値は文字</t>
    </r>
    <r>
      <rPr>
        <sz val="11"/>
        <rFont val="Arial"/>
        <family val="2"/>
      </rPr>
      <t>Code</t>
    </r>
    <r>
      <rPr>
        <sz val="10"/>
        <rFont val="ＭＳ Ｐゴシック"/>
        <family val="3"/>
        <charset val="128"/>
      </rPr>
      <t>に変換して格納する。変換した文字</t>
    </r>
    <r>
      <rPr>
        <sz val="11"/>
        <rFont val="Arial"/>
        <family val="2"/>
      </rPr>
      <t>Code</t>
    </r>
    <r>
      <rPr>
        <sz val="10"/>
        <rFont val="ＭＳ Ｐゴシック"/>
        <family val="3"/>
        <charset val="128"/>
      </rPr>
      <t>の文字列の最後には終端</t>
    </r>
    <r>
      <rPr>
        <sz val="11"/>
        <rFont val="Arial"/>
        <family val="2"/>
      </rPr>
      <t>Code</t>
    </r>
    <r>
      <rPr>
        <sz val="10"/>
        <rFont val="ＭＳ Ｐゴシック"/>
        <family val="3"/>
        <charset val="128"/>
      </rPr>
      <t>を付加する。</t>
    </r>
    <rPh sb="4" eb="6">
      <t>ツウチ</t>
    </rPh>
    <rPh sb="9" eb="10">
      <t>アタイ</t>
    </rPh>
    <rPh sb="11" eb="13">
      <t>モジ</t>
    </rPh>
    <rPh sb="18" eb="20">
      <t>ヘンカン</t>
    </rPh>
    <rPh sb="22" eb="24">
      <t>カクノウ</t>
    </rPh>
    <rPh sb="27" eb="29">
      <t>ヘンカン</t>
    </rPh>
    <rPh sb="31" eb="33">
      <t>モジ</t>
    </rPh>
    <rPh sb="38" eb="41">
      <t>モジレツ</t>
    </rPh>
    <rPh sb="42" eb="44">
      <t>サイゴ</t>
    </rPh>
    <rPh sb="46" eb="48">
      <t>シュウタン</t>
    </rPh>
    <rPh sb="53" eb="55">
      <t>フカ</t>
    </rPh>
    <phoneticPr fontId="7"/>
  </si>
  <si>
    <r>
      <t>(*2)</t>
    </r>
    <r>
      <rPr>
        <sz val="10"/>
        <rFont val="ＭＳ Ｐゴシック"/>
        <family val="3"/>
        <charset val="128"/>
      </rPr>
      <t>通知された値が</t>
    </r>
    <r>
      <rPr>
        <sz val="11"/>
        <rFont val="Arial"/>
        <family val="2"/>
      </rPr>
      <t xml:space="preserve">Unknown(0) </t>
    </r>
    <r>
      <rPr>
        <sz val="10"/>
        <rFont val="ＭＳ Ｐゴシック"/>
        <family val="3"/>
        <charset val="128"/>
      </rPr>
      <t>の場合は、終端</t>
    </r>
    <r>
      <rPr>
        <sz val="11"/>
        <rFont val="Arial"/>
        <family val="2"/>
      </rPr>
      <t>Code</t>
    </r>
    <r>
      <rPr>
        <sz val="10"/>
        <rFont val="ＭＳ Ｐゴシック"/>
        <family val="3"/>
        <charset val="128"/>
      </rPr>
      <t>のみ格納する。</t>
    </r>
    <rPh sb="35" eb="37">
      <t>カクノウ</t>
    </rPh>
    <phoneticPr fontId="7"/>
  </si>
  <si>
    <t>[PFRID_IOT_GENUINE_TONER_INFO]</t>
    <phoneticPr fontId="7"/>
  </si>
  <si>
    <r>
      <t>&lt;Genuine Toner</t>
    </r>
    <r>
      <rPr>
        <sz val="10"/>
        <rFont val="ＭＳ Ｐゴシック"/>
        <family val="3"/>
        <charset val="128"/>
      </rPr>
      <t>情報</t>
    </r>
    <r>
      <rPr>
        <sz val="11"/>
        <rFont val="Arial"/>
        <family val="2"/>
      </rPr>
      <t>&gt;</t>
    </r>
    <phoneticPr fontId="7"/>
  </si>
  <si>
    <r>
      <t>Genuine Toner</t>
    </r>
    <r>
      <rPr>
        <sz val="10"/>
        <rFont val="ＭＳ Ｐゴシック"/>
        <family val="3"/>
        <charset val="128"/>
      </rPr>
      <t>情報は、「</t>
    </r>
    <r>
      <rPr>
        <sz val="11"/>
        <rFont val="Arial"/>
        <family val="2"/>
      </rPr>
      <t>DC Device Report Update</t>
    </r>
    <r>
      <rPr>
        <sz val="10"/>
        <rFont val="ＭＳ Ｐゴシック"/>
        <family val="3"/>
        <charset val="128"/>
      </rPr>
      <t>」で通知される。</t>
    </r>
    <phoneticPr fontId="7"/>
  </si>
  <si>
    <t>Internal CDI(DC Device Report Update)</t>
    <phoneticPr fontId="7"/>
  </si>
  <si>
    <r>
      <rPr>
        <sz val="10"/>
        <rFont val="ＭＳ Ｐゴシック"/>
        <family val="3"/>
        <charset val="128"/>
      </rPr>
      <t>インデックス</t>
    </r>
    <phoneticPr fontId="7"/>
  </si>
  <si>
    <t>Request ID</t>
    <phoneticPr fontId="7"/>
  </si>
  <si>
    <t>crumInfoEnable</t>
    <phoneticPr fontId="7"/>
  </si>
  <si>
    <t>Toner Genuine</t>
    <phoneticPr fontId="7"/>
  </si>
  <si>
    <t>Toner Crum Info</t>
    <phoneticPr fontId="7"/>
  </si>
  <si>
    <r>
      <rPr>
        <sz val="11"/>
        <color indexed="22"/>
        <rFont val="ＭＳ Ｐゴシック"/>
        <family val="3"/>
        <charset val="128"/>
      </rPr>
      <t>機能無効</t>
    </r>
    <phoneticPr fontId="7"/>
  </si>
  <si>
    <t>Y / M / C / K</t>
    <phoneticPr fontId="7"/>
  </si>
  <si>
    <t>Marker Element Secret Code</t>
    <phoneticPr fontId="7"/>
  </si>
  <si>
    <r>
      <t xml:space="preserve">CRUM </t>
    </r>
    <r>
      <rPr>
        <sz val="11"/>
        <color indexed="22"/>
        <rFont val="ＭＳ Ｐゴシック"/>
        <family val="3"/>
        <charset val="128"/>
      </rPr>
      <t>の文字列情報</t>
    </r>
    <phoneticPr fontId="7"/>
  </si>
  <si>
    <r>
      <rPr>
        <sz val="11"/>
        <color indexed="22"/>
        <rFont val="ＭＳ Ｐゴシック"/>
        <family val="3"/>
        <charset val="128"/>
      </rPr>
      <t>機能有効</t>
    </r>
    <rPh sb="2" eb="4">
      <t>ユウコウ</t>
    </rPh>
    <phoneticPr fontId="7"/>
  </si>
  <si>
    <r>
      <t>crumInfo[0]</t>
    </r>
    <r>
      <rPr>
        <sz val="11"/>
        <color indexed="22"/>
        <rFont val="ＭＳ Ｐゴシック"/>
        <family val="3"/>
        <charset val="128"/>
      </rPr>
      <t>～</t>
    </r>
    <r>
      <rPr>
        <sz val="11"/>
        <color indexed="22"/>
        <rFont val="Arial"/>
        <family val="2"/>
      </rPr>
      <t>[7]</t>
    </r>
    <phoneticPr fontId="7"/>
  </si>
  <si>
    <r>
      <t>Toner Crum Data 1</t>
    </r>
    <r>
      <rPr>
        <sz val="11"/>
        <color indexed="22"/>
        <rFont val="ＭＳ Ｐゴシック"/>
        <family val="3"/>
        <charset val="128"/>
      </rPr>
      <t>～</t>
    </r>
    <r>
      <rPr>
        <sz val="11"/>
        <color indexed="22"/>
        <rFont val="Arial"/>
        <family val="2"/>
      </rPr>
      <t>8</t>
    </r>
    <phoneticPr fontId="7"/>
  </si>
  <si>
    <r>
      <t>ASCII</t>
    </r>
    <r>
      <rPr>
        <sz val="11"/>
        <color indexed="22"/>
        <rFont val="ＭＳ Ｐゴシック"/>
        <family val="3"/>
        <charset val="128"/>
      </rPr>
      <t>コード</t>
    </r>
    <phoneticPr fontId="7"/>
  </si>
  <si>
    <t>crumInfo[8]</t>
    <phoneticPr fontId="7"/>
  </si>
  <si>
    <r>
      <rPr>
        <sz val="11"/>
        <color indexed="22"/>
        <rFont val="ＭＳ Ｐゴシック"/>
        <family val="3"/>
        <charset val="128"/>
      </rPr>
      <t>終端コード</t>
    </r>
    <phoneticPr fontId="7"/>
  </si>
  <si>
    <t>Toner Crum Data 9</t>
    <phoneticPr fontId="7"/>
  </si>
  <si>
    <r>
      <rPr>
        <sz val="11"/>
        <color indexed="22"/>
        <rFont val="ＭＳ Ｐゴシック"/>
        <family val="3"/>
        <charset val="128"/>
      </rPr>
      <t>終端コード</t>
    </r>
    <rPh sb="0" eb="2">
      <t>シュウタン</t>
    </rPh>
    <phoneticPr fontId="7"/>
  </si>
  <si>
    <t>[PFRID_CHANGEPARTS_HISTORY]</t>
    <phoneticPr fontId="7"/>
  </si>
  <si>
    <r>
      <t>&lt;IOT</t>
    </r>
    <r>
      <rPr>
        <sz val="10"/>
        <rFont val="ＭＳ Ｐゴシック"/>
        <family val="3"/>
        <charset val="128"/>
      </rPr>
      <t>から通知される交換部品</t>
    </r>
    <r>
      <rPr>
        <sz val="11"/>
        <rFont val="Arial"/>
        <family val="2"/>
      </rPr>
      <t>/</t>
    </r>
    <r>
      <rPr>
        <sz val="10"/>
        <rFont val="ＭＳ Ｐゴシック"/>
        <family val="3"/>
        <charset val="128"/>
      </rPr>
      <t>消耗品の状態の履歴；</t>
    </r>
    <r>
      <rPr>
        <sz val="10"/>
        <rFont val="ＭＳ Ｐゴシック"/>
        <family val="3"/>
        <charset val="128"/>
      </rPr>
      <t>旧</t>
    </r>
    <r>
      <rPr>
        <sz val="11"/>
        <rFont val="Arial"/>
        <family val="2"/>
      </rPr>
      <t>IF</t>
    </r>
    <r>
      <rPr>
        <sz val="10"/>
        <rFont val="ＭＳ Ｐゴシック"/>
        <family val="3"/>
        <charset val="128"/>
      </rPr>
      <t>用</t>
    </r>
    <r>
      <rPr>
        <sz val="11"/>
        <rFont val="Arial"/>
        <family val="2"/>
      </rPr>
      <t>&gt;</t>
    </r>
    <rPh sb="11" eb="13">
      <t>コウカン</t>
    </rPh>
    <rPh sb="13" eb="15">
      <t>ブヒン</t>
    </rPh>
    <rPh sb="16" eb="18">
      <t>ショウモウ</t>
    </rPh>
    <rPh sb="26" eb="27">
      <t>キュウ</t>
    </rPh>
    <rPh sb="29" eb="30">
      <t>ヨウ</t>
    </rPh>
    <phoneticPr fontId="7"/>
  </si>
  <si>
    <r>
      <rPr>
        <sz val="10"/>
        <rFont val="ＭＳ Ｐゴシック"/>
        <family val="3"/>
        <charset val="128"/>
      </rPr>
      <t>履歴対象となる交換部品</t>
    </r>
    <r>
      <rPr>
        <sz val="11"/>
        <rFont val="Arial"/>
        <family val="2"/>
      </rPr>
      <t>/</t>
    </r>
    <r>
      <rPr>
        <sz val="10"/>
        <rFont val="ＭＳ Ｐゴシック"/>
        <family val="3"/>
        <charset val="128"/>
      </rPr>
      <t>消耗品は、各</t>
    </r>
    <r>
      <rPr>
        <sz val="11"/>
        <rFont val="Arial"/>
        <family val="2"/>
      </rPr>
      <t>IOT</t>
    </r>
    <r>
      <rPr>
        <sz val="10"/>
        <rFont val="ＭＳ Ｐゴシック"/>
        <family val="3"/>
        <charset val="128"/>
      </rPr>
      <t>の</t>
    </r>
    <r>
      <rPr>
        <sz val="11"/>
        <rFont val="Arial"/>
        <family val="2"/>
      </rPr>
      <t>Converter</t>
    </r>
    <r>
      <rPr>
        <sz val="10"/>
        <rFont val="ＭＳ Ｐゴシック"/>
        <family val="3"/>
        <charset val="128"/>
      </rPr>
      <t>に設定される。</t>
    </r>
    <rPh sb="0" eb="2">
      <t>リレキ</t>
    </rPh>
    <rPh sb="2" eb="4">
      <t>タイショウ</t>
    </rPh>
    <phoneticPr fontId="7"/>
  </si>
  <si>
    <r>
      <rPr>
        <sz val="10"/>
        <rFont val="ＭＳ Ｐゴシック"/>
        <family val="3"/>
        <charset val="128"/>
      </rPr>
      <t>※</t>
    </r>
    <r>
      <rPr>
        <sz val="11"/>
        <rFont val="Arial"/>
        <family val="2"/>
      </rPr>
      <t>Converter</t>
    </r>
    <r>
      <rPr>
        <sz val="10"/>
        <rFont val="ＭＳ Ｐゴシック"/>
        <family val="3"/>
        <charset val="128"/>
      </rPr>
      <t>は各</t>
    </r>
    <r>
      <rPr>
        <sz val="11"/>
        <rFont val="Arial"/>
        <family val="2"/>
      </rPr>
      <t>IOT</t>
    </r>
    <r>
      <rPr>
        <sz val="10"/>
        <rFont val="ＭＳ Ｐゴシック"/>
        <family val="3"/>
        <charset val="128"/>
      </rPr>
      <t>依存の履歴対象設定関数を提供しなくてはならない。「</t>
    </r>
    <r>
      <rPr>
        <sz val="11"/>
        <rFont val="Arial"/>
        <family val="2"/>
      </rPr>
      <t>CDI-Im</t>
    </r>
    <r>
      <rPr>
        <sz val="10"/>
        <rFont val="ＭＳ Ｐゴシック"/>
        <family val="3"/>
        <charset val="128"/>
      </rPr>
      <t>　</t>
    </r>
    <r>
      <rPr>
        <sz val="11"/>
        <rFont val="Arial"/>
        <family val="2"/>
      </rPr>
      <t>Converter API</t>
    </r>
    <r>
      <rPr>
        <sz val="10"/>
        <rFont val="ＭＳ Ｐゴシック"/>
        <family val="3"/>
        <charset val="128"/>
      </rPr>
      <t>仕様書」参照。</t>
    </r>
    <phoneticPr fontId="7"/>
  </si>
  <si>
    <t>static const IotPrdLib_ChgPartsHistIdx_t sIotPrd_ChgPartsHistIdx[]</t>
    <phoneticPr fontId="7"/>
  </si>
  <si>
    <t>CHGPARTS_HIST(TONER_Y_STATE</t>
    <phoneticPr fontId="7"/>
  </si>
  <si>
    <t>TONER_NOT_EMPTY</t>
    <phoneticPr fontId="7"/>
  </si>
  <si>
    <t>READY</t>
    <phoneticPr fontId="7"/>
  </si>
  <si>
    <t>Marker Element State</t>
    <phoneticPr fontId="7"/>
  </si>
  <si>
    <r>
      <rPr>
        <sz val="11"/>
        <color indexed="22"/>
        <rFont val="ＭＳ Ｐゴシック"/>
        <family val="3"/>
        <charset val="128"/>
      </rPr>
      <t>履歴対象設定関数で、交換部品</t>
    </r>
    <r>
      <rPr>
        <sz val="11"/>
        <color indexed="22"/>
        <rFont val="Arial"/>
        <family val="2"/>
      </rPr>
      <t>/</t>
    </r>
    <r>
      <rPr>
        <sz val="11"/>
        <color indexed="22"/>
        <rFont val="ＭＳ Ｐゴシック"/>
        <family val="3"/>
        <charset val="128"/>
      </rPr>
      <t>消耗品の、</t>
    </r>
    <r>
      <rPr>
        <sz val="11"/>
        <color indexed="22"/>
        <rFont val="Arial"/>
        <family val="2"/>
      </rPr>
      <t>DeviceStatusID</t>
    </r>
    <r>
      <rPr>
        <sz val="11"/>
        <color indexed="22"/>
        <rFont val="ＭＳ Ｐゴシック"/>
        <family val="3"/>
        <charset val="128"/>
      </rPr>
      <t>、</t>
    </r>
    <r>
      <rPr>
        <sz val="11"/>
        <color indexed="22"/>
        <rFont val="Arial"/>
        <family val="2"/>
      </rPr>
      <t>DefaultState</t>
    </r>
    <r>
      <rPr>
        <sz val="11"/>
        <color indexed="22"/>
        <rFont val="ＭＳ Ｐゴシック"/>
        <family val="3"/>
        <charset val="128"/>
      </rPr>
      <t>が設定されることにより、履歴対象とする。</t>
    </r>
    <rPh sb="10" eb="12">
      <t>コウカン</t>
    </rPh>
    <rPh sb="12" eb="14">
      <t>ブヒン</t>
    </rPh>
    <rPh sb="15" eb="17">
      <t>ショウモウ</t>
    </rPh>
    <rPh sb="17" eb="18">
      <t>ヒン</t>
    </rPh>
    <rPh sb="48" eb="50">
      <t>セッテイ</t>
    </rPh>
    <rPh sb="59" eb="61">
      <t>リレキ</t>
    </rPh>
    <rPh sb="61" eb="63">
      <t>タイショウ</t>
    </rPh>
    <phoneticPr fontId="7"/>
  </si>
  <si>
    <r>
      <rPr>
        <sz val="11"/>
        <color theme="0" tint="-0.249977111117893"/>
        <rFont val="ＭＳ Ｐゴシック"/>
        <family val="3"/>
        <charset val="128"/>
      </rPr>
      <t>する</t>
    </r>
    <phoneticPr fontId="7"/>
  </si>
  <si>
    <t>CHGPARTS_HIST(TONER_M_STATE</t>
    <phoneticPr fontId="7"/>
  </si>
  <si>
    <t>CHGPARTS_HIST(TONER_C_STATE</t>
    <phoneticPr fontId="7"/>
  </si>
  <si>
    <t>CHGPARTS_HIST(TONER_K_STATE</t>
    <phoneticPr fontId="7"/>
  </si>
  <si>
    <t>CHGPARTS_HIST(TONER_K1_STATE</t>
    <phoneticPr fontId="7"/>
  </si>
  <si>
    <r>
      <rPr>
        <sz val="11"/>
        <color theme="0" tint="-0.249977111117893"/>
        <rFont val="ＭＳ Ｐゴシック"/>
        <family val="3"/>
        <charset val="128"/>
      </rPr>
      <t>しない</t>
    </r>
    <phoneticPr fontId="7"/>
  </si>
  <si>
    <t>CHGPARTS_HIST(TONER_K2_STATE</t>
    <phoneticPr fontId="7"/>
  </si>
  <si>
    <t>CHGPARTS_HIST(DRUM_Y_STATE</t>
    <phoneticPr fontId="7"/>
  </si>
  <si>
    <t>DRUM_READY</t>
    <phoneticPr fontId="7"/>
  </si>
  <si>
    <t>CHGPARTS_HIST(DRUM_M_STATE</t>
    <phoneticPr fontId="7"/>
  </si>
  <si>
    <t>CHGPARTS_HIST(DRUM_C_STATE</t>
    <phoneticPr fontId="7"/>
  </si>
  <si>
    <t>CHGPARTS_HIST(DRUM_K_STATE</t>
    <phoneticPr fontId="7"/>
  </si>
  <si>
    <t>DRUM_CARTRIDGE</t>
    <phoneticPr fontId="7"/>
  </si>
  <si>
    <t>CHGPARTS_HIST(DRUM_CARTRIDGE_STATE</t>
    <phoneticPr fontId="7"/>
  </si>
  <si>
    <t>DRUM_TONER_CARTRIDGE</t>
    <phoneticPr fontId="7"/>
  </si>
  <si>
    <t>CHGPARTS_HIST(TONER_CARTRIDGE_STATE</t>
    <phoneticPr fontId="7"/>
  </si>
  <si>
    <t>TONER_READY</t>
    <phoneticPr fontId="7"/>
  </si>
  <si>
    <t>TONER_CARTRIDGE</t>
    <phoneticPr fontId="7"/>
  </si>
  <si>
    <t>Drum Toner Cartridge</t>
    <phoneticPr fontId="7"/>
  </si>
  <si>
    <t>CHGPARTS_HIST(WASTE_TONER_BOX_STATE</t>
    <phoneticPr fontId="7"/>
  </si>
  <si>
    <t>WASTE_TONER_BOX_READY</t>
    <phoneticPr fontId="7"/>
  </si>
  <si>
    <t>CHGPARTS_HIST(FUSER_ASSY_STATE</t>
    <phoneticPr fontId="7"/>
  </si>
  <si>
    <t>FUSER_ASSY_READY</t>
    <phoneticPr fontId="7"/>
  </si>
  <si>
    <t>CHGPARTS_HIST(IDT_STATE</t>
    <phoneticPr fontId="7"/>
  </si>
  <si>
    <t>IDT_READY</t>
    <phoneticPr fontId="7"/>
  </si>
  <si>
    <r>
      <rPr>
        <sz val="10"/>
        <rFont val="ＭＳ Ｐゴシック"/>
        <family val="3"/>
        <charset val="128"/>
      </rPr>
      <t>注：履歴対象にできる交換部品</t>
    </r>
    <r>
      <rPr>
        <sz val="11"/>
        <rFont val="Arial"/>
        <family val="2"/>
      </rPr>
      <t>/</t>
    </r>
    <r>
      <rPr>
        <sz val="10"/>
        <rFont val="ＭＳ Ｐゴシック"/>
        <family val="3"/>
        <charset val="128"/>
      </rPr>
      <t>消耗品の最大値は</t>
    </r>
    <r>
      <rPr>
        <sz val="11"/>
        <rFont val="Arial"/>
        <family val="2"/>
      </rPr>
      <t>PFRSC_IOT_MAX_CHGPRTS_TYPE</t>
    </r>
    <r>
      <rPr>
        <sz val="10"/>
        <rFont val="ＭＳ Ｐゴシック"/>
        <family val="3"/>
        <charset val="128"/>
      </rPr>
      <t>。</t>
    </r>
    <rPh sb="0" eb="1">
      <t>チュウ</t>
    </rPh>
    <rPh sb="2" eb="4">
      <t>リレキ</t>
    </rPh>
    <rPh sb="4" eb="6">
      <t>タイショウ</t>
    </rPh>
    <rPh sb="10" eb="12">
      <t>コウカン</t>
    </rPh>
    <rPh sb="12" eb="14">
      <t>ブヒン</t>
    </rPh>
    <rPh sb="15" eb="17">
      <t>ショウモウ</t>
    </rPh>
    <rPh sb="17" eb="18">
      <t>ヒン</t>
    </rPh>
    <rPh sb="19" eb="22">
      <t>サイダイチ</t>
    </rPh>
    <phoneticPr fontId="7"/>
  </si>
  <si>
    <r>
      <t xml:space="preserve">(*1) </t>
    </r>
    <r>
      <rPr>
        <sz val="10"/>
        <rFont val="ＭＳ Ｐゴシック"/>
        <family val="3"/>
        <charset val="128"/>
      </rPr>
      <t>設定する</t>
    </r>
    <r>
      <rPr>
        <sz val="11"/>
        <rFont val="Arial"/>
        <family val="2"/>
      </rPr>
      <t>Device</t>
    </r>
    <r>
      <rPr>
        <sz val="10"/>
        <rFont val="ＭＳ Ｐゴシック"/>
        <family val="3"/>
        <charset val="128"/>
      </rPr>
      <t>情報は、</t>
    </r>
    <r>
      <rPr>
        <sz val="11"/>
        <rFont val="Arial"/>
        <family val="2"/>
      </rPr>
      <t>IOT</t>
    </r>
    <r>
      <rPr>
        <sz val="10"/>
        <rFont val="ＭＳ Ｐゴシック"/>
        <family val="3"/>
        <charset val="128"/>
      </rPr>
      <t>から受信する生情報であり、</t>
    </r>
    <r>
      <rPr>
        <sz val="11"/>
        <rFont val="Arial"/>
        <family val="2"/>
      </rPr>
      <t>IOT-CDI</t>
    </r>
    <r>
      <rPr>
        <sz val="10"/>
        <rFont val="ＭＳ Ｐゴシック"/>
        <family val="3"/>
        <charset val="128"/>
      </rPr>
      <t>により設定値が異なる。</t>
    </r>
    <rPh sb="5" eb="7">
      <t>セッテイ</t>
    </rPh>
    <rPh sb="15" eb="17">
      <t>ジョウホウ</t>
    </rPh>
    <rPh sb="24" eb="26">
      <t>ジュシン</t>
    </rPh>
    <rPh sb="28" eb="29">
      <t>ナマ</t>
    </rPh>
    <rPh sb="29" eb="31">
      <t>ジョウホウ</t>
    </rPh>
    <rPh sb="45" eb="48">
      <t>セッテイチ</t>
    </rPh>
    <rPh sb="49" eb="50">
      <t>コト</t>
    </rPh>
    <phoneticPr fontId="7"/>
  </si>
  <si>
    <r>
      <rPr>
        <sz val="10"/>
        <rFont val="ＭＳ Ｐゴシック"/>
        <family val="3"/>
        <charset val="128"/>
      </rPr>
      <t>　　　</t>
    </r>
    <r>
      <rPr>
        <sz val="11"/>
        <rFont val="Arial"/>
        <family val="2"/>
      </rPr>
      <t>DC Device Status Update</t>
    </r>
    <r>
      <rPr>
        <sz val="10"/>
        <rFont val="ＭＳ Ｐゴシック"/>
        <family val="3"/>
        <charset val="128"/>
      </rPr>
      <t>で受信する場合：</t>
    </r>
    <r>
      <rPr>
        <sz val="11"/>
        <rFont val="Arial"/>
        <family val="2"/>
      </rPr>
      <t xml:space="preserve"> Device StatusID</t>
    </r>
    <r>
      <rPr>
        <sz val="10"/>
        <rFont val="ＭＳ Ｐゴシック"/>
        <family val="3"/>
        <charset val="128"/>
      </rPr>
      <t>、</t>
    </r>
    <r>
      <rPr>
        <sz val="11"/>
        <rFont val="Arial"/>
        <family val="2"/>
      </rPr>
      <t>Default State</t>
    </r>
    <r>
      <rPr>
        <sz val="10"/>
        <rFont val="ＭＳ Ｐゴシック"/>
        <family val="3"/>
        <charset val="128"/>
      </rPr>
      <t>。</t>
    </r>
    <rPh sb="27" eb="29">
      <t>ジュシン</t>
    </rPh>
    <rPh sb="31" eb="33">
      <t>バアイ</t>
    </rPh>
    <phoneticPr fontId="7"/>
  </si>
  <si>
    <r>
      <t>&lt;IOT</t>
    </r>
    <r>
      <rPr>
        <sz val="10"/>
        <rFont val="ＭＳ Ｐゴシック"/>
        <family val="3"/>
        <charset val="128"/>
      </rPr>
      <t>から通知される交換部品</t>
    </r>
    <r>
      <rPr>
        <sz val="11"/>
        <rFont val="Arial"/>
        <family val="2"/>
      </rPr>
      <t>/</t>
    </r>
    <r>
      <rPr>
        <sz val="10"/>
        <rFont val="ＭＳ Ｐゴシック"/>
        <family val="3"/>
        <charset val="128"/>
      </rPr>
      <t>消耗品の状態の履歴：さくさく</t>
    </r>
    <r>
      <rPr>
        <sz val="11"/>
        <rFont val="Arial"/>
        <family val="2"/>
      </rPr>
      <t>CDI</t>
    </r>
    <r>
      <rPr>
        <sz val="10"/>
        <rFont val="ＭＳ Ｐゴシック"/>
        <family val="3"/>
        <charset val="128"/>
      </rPr>
      <t>用</t>
    </r>
    <r>
      <rPr>
        <sz val="11"/>
        <rFont val="Arial"/>
        <family val="2"/>
      </rPr>
      <t>&gt;</t>
    </r>
    <rPh sb="11" eb="13">
      <t>コウカン</t>
    </rPh>
    <rPh sb="13" eb="15">
      <t>ブヒン</t>
    </rPh>
    <rPh sb="16" eb="18">
      <t>ショウモウ</t>
    </rPh>
    <rPh sb="33" eb="34">
      <t>ヨウ</t>
    </rPh>
    <phoneticPr fontId="7"/>
  </si>
  <si>
    <t>static const IotPrdLib_ChgPartsHistIdxSK2_t sIotPrd_ChgPartsHistIdxSK2[]</t>
    <phoneticPr fontId="7"/>
  </si>
  <si>
    <t>CHGPARTS_HISTSK2(TONER,Y</t>
    <phoneticPr fontId="7"/>
  </si>
  <si>
    <r>
      <rPr>
        <sz val="10"/>
        <rFont val="ＭＳ Ｐゴシック"/>
        <family val="3"/>
        <charset val="128"/>
      </rPr>
      <t>履歴対象設定関数で、交換部品</t>
    </r>
    <r>
      <rPr>
        <sz val="11"/>
        <rFont val="Arial"/>
        <family val="2"/>
      </rPr>
      <t>/</t>
    </r>
    <r>
      <rPr>
        <sz val="10"/>
        <rFont val="ＭＳ Ｐゴシック"/>
        <family val="3"/>
        <charset val="128"/>
      </rPr>
      <t>消耗品の、</t>
    </r>
    <r>
      <rPr>
        <sz val="11"/>
        <rFont val="Arial"/>
        <family val="2"/>
      </rPr>
      <t>DeviceStatusID</t>
    </r>
    <r>
      <rPr>
        <sz val="10"/>
        <rFont val="ＭＳ Ｐゴシック"/>
        <family val="3"/>
        <charset val="128"/>
      </rPr>
      <t>、</t>
    </r>
    <r>
      <rPr>
        <sz val="11"/>
        <rFont val="Arial"/>
        <family val="2"/>
      </rPr>
      <t>DefaultState</t>
    </r>
    <r>
      <rPr>
        <sz val="10"/>
        <rFont val="ＭＳ Ｐゴシック"/>
        <family val="3"/>
        <charset val="128"/>
      </rPr>
      <t>が設定されることにより、履歴対象とする。</t>
    </r>
    <rPh sb="10" eb="12">
      <t>コウカン</t>
    </rPh>
    <rPh sb="12" eb="14">
      <t>ブヒン</t>
    </rPh>
    <rPh sb="15" eb="17">
      <t>ショウモウ</t>
    </rPh>
    <rPh sb="17" eb="18">
      <t>ヒン</t>
    </rPh>
    <rPh sb="48" eb="50">
      <t>セッテイ</t>
    </rPh>
    <rPh sb="59" eb="61">
      <t>リレキ</t>
    </rPh>
    <rPh sb="61" eb="63">
      <t>タイショウ</t>
    </rPh>
    <phoneticPr fontId="7"/>
  </si>
  <si>
    <t>CHGPARTS_HISTSK2(TONER,M</t>
    <phoneticPr fontId="7"/>
  </si>
  <si>
    <t>CHGPARTS_HISTSK2(TONER,C</t>
    <phoneticPr fontId="7"/>
  </si>
  <si>
    <t>CHGPARTS_HISTSK2(TONER,K</t>
    <phoneticPr fontId="7"/>
  </si>
  <si>
    <t>CHGPARTS_HISTSK2(TONER_K1,K</t>
    <phoneticPr fontId="7"/>
  </si>
  <si>
    <t>Toner_k1</t>
    <phoneticPr fontId="7"/>
  </si>
  <si>
    <t>CHGPARTS_HISTSK2(TONER_K2,K</t>
    <phoneticPr fontId="7"/>
  </si>
  <si>
    <t>Toner_k2</t>
    <phoneticPr fontId="7"/>
  </si>
  <si>
    <t>CHGPARTS_HISTSK2(DRUM,Y</t>
    <phoneticPr fontId="7"/>
  </si>
  <si>
    <t>CHGPARTS_HISTSK2(DRUM,M</t>
    <phoneticPr fontId="7"/>
  </si>
  <si>
    <t>CHGPARTS_HISTSK2(DRUM,C</t>
    <phoneticPr fontId="7"/>
  </si>
  <si>
    <t>CHGPARTS_HISTSK2(DRUM,K</t>
    <phoneticPr fontId="7"/>
  </si>
  <si>
    <t>CHGPARTS_HISTSK2(DRUM_CARTRIDGE_STATE,ALL</t>
    <phoneticPr fontId="7"/>
  </si>
  <si>
    <t>CHGPARTS_HISTSK2(TONER_CARTRIDGE_STATE,ALL</t>
    <phoneticPr fontId="7"/>
  </si>
  <si>
    <t>CHGPARTS_HISTSK2(WASTE_TONER_BOTTLE,ALL</t>
    <phoneticPr fontId="7"/>
  </si>
  <si>
    <t>CHGPARTS_HISTSK2(FUSER_MODULE,ALL</t>
    <phoneticPr fontId="7"/>
  </si>
  <si>
    <t>CHGPARTS_HISTSK2(FUSER_WEB,ALL</t>
    <phoneticPr fontId="7"/>
  </si>
  <si>
    <t>CC</t>
    <phoneticPr fontId="7"/>
  </si>
  <si>
    <t>CHGPARTS_HISTSK2(CC_ASSY,K</t>
    <phoneticPr fontId="7"/>
  </si>
  <si>
    <t>CHGPARTS_HISTSK2(IBT,ALL</t>
    <phoneticPr fontId="7"/>
  </si>
  <si>
    <t>CHGPARTS_HISTSK2(2BTR,ALL</t>
    <phoneticPr fontId="7"/>
  </si>
  <si>
    <t>CHGPARTS_HISTSK2(IBT_BELT_CLEAN,NONE</t>
    <phoneticPr fontId="7"/>
  </si>
  <si>
    <t>IBT Belt Clean Assembly</t>
    <phoneticPr fontId="7"/>
  </si>
  <si>
    <t>CHGPARTS_HISTSK2(DEODRANT_FILTER,NONE</t>
    <phoneticPr fontId="7"/>
  </si>
  <si>
    <t>Deodorant Filter</t>
    <phoneticPr fontId="7"/>
  </si>
  <si>
    <t>CHGPARTS_HISTSK2(SUCTION_FILTER,NONE</t>
    <phoneticPr fontId="7"/>
  </si>
  <si>
    <t>CHGPARTS_HISTSK2(DEVE,Y</t>
    <phoneticPr fontId="7"/>
  </si>
  <si>
    <t>する</t>
  </si>
  <si>
    <t>CHGPARTS_HISTSK2(DEVE,M</t>
    <phoneticPr fontId="7"/>
  </si>
  <si>
    <t>CHGPARTS_HISTSK2(DEVE,C</t>
    <phoneticPr fontId="7"/>
  </si>
  <si>
    <t>CHGPARTS_HISTSK2(DEVE,K</t>
    <phoneticPr fontId="7"/>
  </si>
  <si>
    <t>CHGPARTS_HISTSK2(FEED_ROLL1,INTERNAL</t>
    <phoneticPr fontId="7"/>
  </si>
  <si>
    <t>FeedRoll</t>
    <phoneticPr fontId="7"/>
  </si>
  <si>
    <t>CHGPARTS_HISTSK2(FEED_ROLL2,INTERNAL</t>
    <phoneticPr fontId="7"/>
  </si>
  <si>
    <t>CHGPARTS_HISTSK2(FEED_ROLL3,INTERNAL</t>
    <phoneticPr fontId="7"/>
  </si>
  <si>
    <t>CHGPARTS_HISTSK2(FEED_ROLL4,INTERNAL</t>
    <phoneticPr fontId="7"/>
  </si>
  <si>
    <t>CHGPARTS_HISTSK2(FEED_ROLL5,INTERNAL</t>
    <phoneticPr fontId="7"/>
  </si>
  <si>
    <t>HCF1_TRAY1_FEED_RETARD_NUDGER_ROLL</t>
    <phoneticPr fontId="7"/>
  </si>
  <si>
    <t>CHGPARTS_HISTSK2(HCF1_TRAY1_FEED_RETARD_NUDGER_ROLL,NONE</t>
    <phoneticPr fontId="7"/>
  </si>
  <si>
    <t>HCF1_TRAY2_FEED_RETARD_NUDGER_ROLL</t>
    <phoneticPr fontId="7"/>
  </si>
  <si>
    <t>CHGPARTS_HISTSK2(HCF1_TRAY2_FEED_RETARD_NUDGER_ROLL,NONE</t>
    <phoneticPr fontId="7"/>
  </si>
  <si>
    <t>HCF2_TRAY1_FEED_RETARD_NUDGER_ROLL</t>
    <phoneticPr fontId="7"/>
  </si>
  <si>
    <t>CHGPARTS_HISTSK2(HCF2_TRAY1_FEED_RETARD_NUDGER_ROLL,NONE</t>
    <phoneticPr fontId="7"/>
  </si>
  <si>
    <t>HCF2_TRAY2_FEED_RETARD_NUDGER_ROLL</t>
    <phoneticPr fontId="7"/>
  </si>
  <si>
    <t>CHGPARTS_HISTSK2(HCF2_TRAY2_FEED_RETARD_NUDGER_ROLL,NONE</t>
    <phoneticPr fontId="7"/>
  </si>
  <si>
    <r>
      <t xml:space="preserve">        DC Device Configuration Updatede/MarkerElement</t>
    </r>
    <r>
      <rPr>
        <sz val="10"/>
        <rFont val="ＭＳ Ｐゴシック"/>
        <family val="3"/>
        <charset val="128"/>
      </rPr>
      <t>で受信する場合：</t>
    </r>
    <r>
      <rPr>
        <sz val="11"/>
        <rFont val="Arial"/>
        <family val="2"/>
      </rPr>
      <t xml:space="preserve"> MarkerElement Type</t>
    </r>
    <r>
      <rPr>
        <sz val="10"/>
        <rFont val="ＭＳ Ｐゴシック"/>
        <family val="3"/>
        <charset val="128"/>
      </rPr>
      <t>、</t>
    </r>
    <r>
      <rPr>
        <sz val="11"/>
        <rFont val="Arial"/>
        <family val="2"/>
      </rPr>
      <t>MarkerElement Color</t>
    </r>
    <r>
      <rPr>
        <sz val="10"/>
        <rFont val="ＭＳ Ｐゴシック"/>
        <family val="3"/>
        <charset val="128"/>
      </rPr>
      <t>、</t>
    </r>
    <r>
      <rPr>
        <sz val="11"/>
        <rFont val="Arial"/>
        <family val="2"/>
      </rPr>
      <t>AttributeID</t>
    </r>
    <r>
      <rPr>
        <sz val="10"/>
        <rFont val="ＭＳ Ｐゴシック"/>
        <family val="3"/>
        <charset val="128"/>
      </rPr>
      <t>、</t>
    </r>
    <r>
      <rPr>
        <sz val="11"/>
        <rFont val="Arial"/>
        <family val="2"/>
      </rPr>
      <t>DefaultState</t>
    </r>
    <r>
      <rPr>
        <sz val="10"/>
        <rFont val="ＭＳ Ｐゴシック"/>
        <family val="3"/>
        <charset val="128"/>
      </rPr>
      <t>。</t>
    </r>
    <rPh sb="55" eb="57">
      <t>ジュシン</t>
    </rPh>
    <rPh sb="59" eb="61">
      <t>バアイ</t>
    </rPh>
    <phoneticPr fontId="7"/>
  </si>
  <si>
    <r>
      <t>&lt;IOT</t>
    </r>
    <r>
      <rPr>
        <sz val="10"/>
        <rFont val="ＭＳ Ｐゴシック"/>
        <family val="3"/>
        <charset val="128"/>
      </rPr>
      <t>から通知される交換部品の状態の履歴</t>
    </r>
    <r>
      <rPr>
        <sz val="11"/>
        <rFont val="Arial"/>
        <family val="2"/>
      </rPr>
      <t>&gt;</t>
    </r>
  </si>
  <si>
    <r>
      <t>RCT</t>
    </r>
    <r>
      <rPr>
        <sz val="10"/>
        <rFont val="ＭＳ Ｐゴシック"/>
        <family val="3"/>
        <charset val="128"/>
      </rPr>
      <t>（</t>
    </r>
    <r>
      <rPr>
        <sz val="11"/>
        <rFont val="Arial"/>
        <family val="2"/>
      </rPr>
      <t>PfRscChgprtsHistIot</t>
    </r>
    <r>
      <rPr>
        <sz val="10"/>
        <rFont val="ＭＳ Ｐゴシック"/>
        <family val="3"/>
        <charset val="128"/>
      </rPr>
      <t>）</t>
    </r>
  </si>
  <si>
    <r>
      <t>IOT-CDI</t>
    </r>
    <r>
      <rPr>
        <sz val="11"/>
        <color indexed="8"/>
        <rFont val="ＭＳ Ｐゴシック"/>
        <family val="3"/>
        <charset val="128"/>
      </rPr>
      <t>の受信コマンドに従う</t>
    </r>
  </si>
  <si>
    <t>IOT-CDI(DC Device Configuration Update / MarkerElement)</t>
  </si>
  <si>
    <t>histIot[n]</t>
  </si>
  <si>
    <t>Command</t>
  </si>
  <si>
    <r>
      <rPr>
        <sz val="11"/>
        <color indexed="8"/>
        <rFont val="ＭＳ Ｐゴシック"/>
        <family val="3"/>
        <charset val="128"/>
      </rPr>
      <t>履歴対象の</t>
    </r>
    <r>
      <rPr>
        <sz val="11"/>
        <color indexed="8"/>
        <rFont val="Arial"/>
        <family val="2"/>
      </rPr>
      <t>Device</t>
    </r>
    <r>
      <rPr>
        <sz val="11"/>
        <color indexed="8"/>
        <rFont val="ＭＳ Ｐゴシック"/>
        <family val="3"/>
        <charset val="128"/>
      </rPr>
      <t>情報</t>
    </r>
  </si>
  <si>
    <r>
      <rPr>
        <sz val="11"/>
        <color indexed="8"/>
        <rFont val="ＭＳ Ｐゴシック"/>
        <family val="3"/>
        <charset val="128"/>
      </rPr>
      <t>履歴対象の</t>
    </r>
    <r>
      <rPr>
        <sz val="11"/>
        <color indexed="8"/>
        <rFont val="Arial"/>
        <family val="2"/>
      </rPr>
      <t>Device</t>
    </r>
    <r>
      <rPr>
        <sz val="11"/>
        <color indexed="8"/>
        <rFont val="ＭＳ Ｐゴシック"/>
        <family val="3"/>
        <charset val="128"/>
      </rPr>
      <t>情報</t>
    </r>
    <rPh sb="0" eb="2">
      <t>リレキ</t>
    </rPh>
    <rPh sb="2" eb="4">
      <t>タイショウ</t>
    </rPh>
    <rPh sb="11" eb="13">
      <t>ジョウホウ</t>
    </rPh>
    <phoneticPr fontId="7"/>
  </si>
  <si>
    <r>
      <t>0</t>
    </r>
    <r>
      <rPr>
        <sz val="10"/>
        <rFont val="ＭＳ Ｐゴシック"/>
        <family val="3"/>
        <charset val="128"/>
      </rPr>
      <t>～</t>
    </r>
  </si>
  <si>
    <t>DC Device Configuration Update
/ MarkerElement</t>
  </si>
  <si>
    <t>Marker Element Type</t>
  </si>
  <si>
    <t>Marker Element Color</t>
  </si>
  <si>
    <t>Attribute ID</t>
  </si>
  <si>
    <t>Status</t>
  </si>
  <si>
    <t>状態変更時</t>
    <rPh sb="0" eb="2">
      <t>ジョウタイ</t>
    </rPh>
    <rPh sb="2" eb="4">
      <t>ヘンコウ</t>
    </rPh>
    <rPh sb="4" eb="5">
      <t>ジ</t>
    </rPh>
    <phoneticPr fontId="7"/>
  </si>
  <si>
    <r>
      <t>MAX</t>
    </r>
    <r>
      <rPr>
        <sz val="10"/>
        <rFont val="ＭＳ Ｐゴシック"/>
        <family val="3"/>
        <charset val="128"/>
      </rPr>
      <t>を超えた場合、古い履歴から上書きする</t>
    </r>
  </si>
  <si>
    <t>PFRSC_IOT_MAX_CHGPRTS_HISTORY</t>
  </si>
  <si>
    <t>DC Device Status Update</t>
  </si>
  <si>
    <t>Status ID</t>
  </si>
  <si>
    <t>状態変更時</t>
  </si>
  <si>
    <r>
      <rPr>
        <sz val="11"/>
        <color indexed="8"/>
        <rFont val="ＭＳ Ｐゴシック"/>
        <family val="3"/>
        <charset val="128"/>
      </rPr>
      <t>※</t>
    </r>
    <r>
      <rPr>
        <sz val="11"/>
        <color indexed="8"/>
        <rFont val="Arial"/>
        <family val="2"/>
      </rPr>
      <t>IOT</t>
    </r>
    <r>
      <rPr>
        <sz val="11"/>
        <color indexed="8"/>
        <rFont val="ＭＳ Ｐゴシック"/>
        <family val="3"/>
        <charset val="128"/>
      </rPr>
      <t>受信情報の履歴</t>
    </r>
  </si>
  <si>
    <r>
      <t>&lt;IOT</t>
    </r>
    <r>
      <rPr>
        <sz val="10"/>
        <rFont val="ＭＳ Ｐゴシック"/>
        <family val="3"/>
        <charset val="128"/>
      </rPr>
      <t>から通知される交換部品の状態によりセットするリソースの履歴</t>
    </r>
    <r>
      <rPr>
        <sz val="11"/>
        <rFont val="Arial"/>
        <family val="2"/>
      </rPr>
      <t>&gt;</t>
    </r>
  </si>
  <si>
    <r>
      <t>RCT</t>
    </r>
    <r>
      <rPr>
        <sz val="10"/>
        <rFont val="ＭＳ Ｐゴシック"/>
        <family val="3"/>
        <charset val="128"/>
      </rPr>
      <t>（</t>
    </r>
    <r>
      <rPr>
        <sz val="11"/>
        <rFont val="Arial"/>
        <family val="2"/>
      </rPr>
      <t>PfRscChgprtsHistRsc</t>
    </r>
    <r>
      <rPr>
        <sz val="10"/>
        <rFont val="ＭＳ Ｐゴシック"/>
        <family val="3"/>
        <charset val="128"/>
      </rPr>
      <t>）</t>
    </r>
  </si>
  <si>
    <r>
      <t>IOT-CDI</t>
    </r>
    <r>
      <rPr>
        <sz val="11"/>
        <color indexed="8"/>
        <rFont val="ＭＳ Ｐゴシック"/>
        <family val="3"/>
        <charset val="128"/>
      </rPr>
      <t>の受信コマンドに従う</t>
    </r>
    <rPh sb="8" eb="10">
      <t>ジュシン</t>
    </rPh>
    <rPh sb="15" eb="16">
      <t>シタガ</t>
    </rPh>
    <phoneticPr fontId="7"/>
  </si>
  <si>
    <t>histRsc[n]</t>
  </si>
  <si>
    <r>
      <rPr>
        <sz val="11"/>
        <color indexed="8"/>
        <rFont val="ＭＳ Ｐゴシック"/>
        <family val="3"/>
        <charset val="128"/>
      </rPr>
      <t>備考</t>
    </r>
    <rPh sb="0" eb="2">
      <t>ビコウ</t>
    </rPh>
    <phoneticPr fontId="7"/>
  </si>
  <si>
    <r>
      <rPr>
        <sz val="11"/>
        <color indexed="8"/>
        <rFont val="ＭＳ Ｐゴシック"/>
        <family val="3"/>
        <charset val="128"/>
      </rPr>
      <t>状態変更時</t>
    </r>
    <rPh sb="0" eb="2">
      <t>ジョウタイ</t>
    </rPh>
    <rPh sb="2" eb="4">
      <t>ヘンコウ</t>
    </rPh>
    <rPh sb="4" eb="5">
      <t>ジ</t>
    </rPh>
    <phoneticPr fontId="7"/>
  </si>
  <si>
    <r>
      <rPr>
        <sz val="11"/>
        <color indexed="8"/>
        <rFont val="ＭＳ Ｐゴシック"/>
        <family val="3"/>
        <charset val="128"/>
      </rPr>
      <t>－</t>
    </r>
  </si>
  <si>
    <r>
      <rPr>
        <sz val="11"/>
        <color indexed="8"/>
        <rFont val="ＭＳ Ｐゴシック"/>
        <family val="3"/>
        <charset val="128"/>
      </rPr>
      <t>状態変更時（</t>
    </r>
    <r>
      <rPr>
        <sz val="11"/>
        <color indexed="8"/>
        <rFont val="Arial"/>
        <family val="2"/>
      </rPr>
      <t>PowerOn/Sleep</t>
    </r>
    <r>
      <rPr>
        <sz val="11"/>
        <color indexed="8"/>
        <rFont val="ＭＳ Ｐゴシック"/>
        <family val="3"/>
        <charset val="128"/>
      </rPr>
      <t>復帰時）</t>
    </r>
    <rPh sb="0" eb="2">
      <t>ジョウタイ</t>
    </rPh>
    <rPh sb="2" eb="4">
      <t>ヘンコウ</t>
    </rPh>
    <rPh sb="4" eb="5">
      <t>ジ</t>
    </rPh>
    <rPh sb="19" eb="21">
      <t>フッキ</t>
    </rPh>
    <rPh sb="21" eb="22">
      <t>ジ</t>
    </rPh>
    <phoneticPr fontId="7"/>
  </si>
  <si>
    <t>※システムデータ値の履歴</t>
  </si>
  <si>
    <r>
      <t>&lt;IOT</t>
    </r>
    <r>
      <rPr>
        <sz val="10"/>
        <rFont val="ＭＳ Ｐゴシック"/>
        <family val="3"/>
        <charset val="128"/>
      </rPr>
      <t>から通知される各交換部品の状態の最新情報</t>
    </r>
    <r>
      <rPr>
        <sz val="11"/>
        <rFont val="Arial"/>
        <family val="2"/>
      </rPr>
      <t>&gt;</t>
    </r>
  </si>
  <si>
    <r>
      <t>RCT</t>
    </r>
    <r>
      <rPr>
        <sz val="10"/>
        <rFont val="ＭＳ Ｐゴシック"/>
        <family val="3"/>
        <charset val="128"/>
      </rPr>
      <t>（</t>
    </r>
    <r>
      <rPr>
        <sz val="11"/>
        <rFont val="Arial"/>
        <family val="2"/>
      </rPr>
      <t>PfRscChgprtsSaveIot</t>
    </r>
    <r>
      <rPr>
        <sz val="10"/>
        <rFont val="ＭＳ Ｐゴシック"/>
        <family val="3"/>
        <charset val="128"/>
      </rPr>
      <t>）</t>
    </r>
  </si>
  <si>
    <t>saveIot[n]</t>
  </si>
  <si>
    <r>
      <t>Converter</t>
    </r>
    <r>
      <rPr>
        <sz val="11"/>
        <color indexed="8"/>
        <rFont val="ＭＳ Ｐゴシック"/>
        <family val="3"/>
        <charset val="128"/>
      </rPr>
      <t>が</t>
    </r>
    <r>
      <rPr>
        <sz val="11"/>
        <color indexed="8"/>
        <rFont val="Arial"/>
        <family val="2"/>
      </rPr>
      <t>RCT</t>
    </r>
    <r>
      <rPr>
        <sz val="11"/>
        <color indexed="8"/>
        <rFont val="ＭＳ Ｐゴシック"/>
        <family val="3"/>
        <charset val="128"/>
      </rPr>
      <t>提供の設定関数でセットする</t>
    </r>
  </si>
  <si>
    <t>PFRSC_IOT_MAX_CHGPRTS_TYPE</t>
  </si>
  <si>
    <r>
      <rPr>
        <sz val="11"/>
        <color indexed="8"/>
        <rFont val="ＭＳ Ｐゴシック"/>
        <family val="3"/>
        <charset val="128"/>
      </rPr>
      <t>※</t>
    </r>
    <r>
      <rPr>
        <sz val="11"/>
        <color indexed="8"/>
        <rFont val="Arial"/>
        <family val="2"/>
      </rPr>
      <t>IOT</t>
    </r>
    <r>
      <rPr>
        <sz val="11"/>
        <color indexed="8"/>
        <rFont val="ＭＳ Ｐゴシック"/>
        <family val="3"/>
        <charset val="128"/>
      </rPr>
      <t>受信の最新情報</t>
    </r>
  </si>
  <si>
    <r>
      <t>&lt;IOT</t>
    </r>
    <r>
      <rPr>
        <sz val="10"/>
        <rFont val="ＭＳ Ｐゴシック"/>
        <family val="3"/>
        <charset val="128"/>
      </rPr>
      <t>から通知される交換部品の状態によりセットする各リソースの最新情報</t>
    </r>
    <r>
      <rPr>
        <sz val="11"/>
        <rFont val="Arial"/>
        <family val="2"/>
      </rPr>
      <t>&gt;</t>
    </r>
  </si>
  <si>
    <r>
      <t>RCT</t>
    </r>
    <r>
      <rPr>
        <sz val="10"/>
        <rFont val="ＭＳ Ｐゴシック"/>
        <family val="3"/>
        <charset val="128"/>
      </rPr>
      <t>（</t>
    </r>
    <r>
      <rPr>
        <sz val="11"/>
        <rFont val="Arial"/>
        <family val="2"/>
      </rPr>
      <t>PfRscChgprtsSaveRsc</t>
    </r>
    <r>
      <rPr>
        <sz val="10"/>
        <rFont val="ＭＳ Ｐゴシック"/>
        <family val="3"/>
        <charset val="128"/>
      </rPr>
      <t>）</t>
    </r>
  </si>
  <si>
    <t>saveRsc[n]</t>
  </si>
  <si>
    <r>
      <rPr>
        <sz val="10"/>
        <rFont val="ＭＳ Ｐゴシック"/>
        <family val="3"/>
        <charset val="128"/>
      </rPr>
      <t>※システムデータの最新値</t>
    </r>
    <rPh sb="9" eb="11">
      <t>サイシン</t>
    </rPh>
    <rPh sb="11" eb="12">
      <t>チ</t>
    </rPh>
    <phoneticPr fontId="7"/>
  </si>
  <si>
    <r>
      <t>[</t>
    </r>
    <r>
      <rPr>
        <b/>
        <sz val="12"/>
        <rFont val="ＭＳ Ｐゴシック"/>
        <family val="3"/>
        <charset val="128"/>
      </rPr>
      <t>消耗品種別変換テーブル</t>
    </r>
    <r>
      <rPr>
        <b/>
        <sz val="12"/>
        <rFont val="Arial"/>
        <family val="2"/>
      </rPr>
      <t>]</t>
    </r>
    <phoneticPr fontId="7"/>
  </si>
  <si>
    <t>SK２では不要。</t>
    <rPh sb="5" eb="7">
      <t>フヨウ</t>
    </rPh>
    <phoneticPr fontId="7"/>
  </si>
  <si>
    <r>
      <rPr>
        <sz val="10"/>
        <rFont val="ＭＳ Ｐゴシック"/>
        <family val="3"/>
        <charset val="128"/>
      </rPr>
      <t>消耗品種別変換テーブル</t>
    </r>
    <phoneticPr fontId="7"/>
  </si>
  <si>
    <r>
      <rPr>
        <sz val="10"/>
        <rFont val="ＭＳ Ｐゴシック"/>
        <family val="3"/>
        <charset val="128"/>
      </rPr>
      <t>備考欄</t>
    </r>
    <rPh sb="0" eb="2">
      <t>ビコウ</t>
    </rPh>
    <rPh sb="2" eb="3">
      <t>ラン</t>
    </rPh>
    <phoneticPr fontId="7"/>
  </si>
  <si>
    <t>static const IotPrdLib_MarkElem_t sIotPrd_MarkElem[]</t>
    <phoneticPr fontId="7"/>
  </si>
  <si>
    <t>MARK_ELEM_PRD(TONER</t>
  </si>
  <si>
    <t>MARK_ELEM_PRD(WASTE_TNR_BTTL</t>
  </si>
  <si>
    <t>ALL</t>
    <phoneticPr fontId="7"/>
  </si>
  <si>
    <t>WASTE_TONER</t>
    <phoneticPr fontId="7"/>
  </si>
  <si>
    <t>MARK_ELEM_PRD(DRUM</t>
  </si>
  <si>
    <t>MARK_ELEM_PRD(FUSER</t>
    <phoneticPr fontId="7"/>
  </si>
  <si>
    <t>MARK_ELEM_PRD(DEODFIL</t>
  </si>
  <si>
    <t>NONE</t>
    <phoneticPr fontId="7"/>
  </si>
  <si>
    <t>IGNORE</t>
    <phoneticPr fontId="7"/>
  </si>
  <si>
    <t>MARK_ELEM_PRD(VOC</t>
  </si>
  <si>
    <t>NULL</t>
    <phoneticPr fontId="7"/>
  </si>
  <si>
    <r>
      <t>[</t>
    </r>
    <r>
      <rPr>
        <b/>
        <sz val="12"/>
        <rFont val="ＭＳ Ｐゴシック"/>
        <family val="3"/>
        <charset val="128"/>
      </rPr>
      <t>消耗品送信インデックス表</t>
    </r>
    <r>
      <rPr>
        <b/>
        <sz val="12"/>
        <rFont val="Arial"/>
        <family val="2"/>
      </rPr>
      <t>]</t>
    </r>
    <rPh sb="1" eb="3">
      <t>ショウモウ</t>
    </rPh>
    <rPh sb="3" eb="4">
      <t>ヒン</t>
    </rPh>
    <rPh sb="4" eb="6">
      <t>ソウシン</t>
    </rPh>
    <rPh sb="12" eb="13">
      <t>ヒョウ</t>
    </rPh>
    <phoneticPr fontId="7"/>
  </si>
  <si>
    <t>ChangeParts &lt;&lt;BASE&gt;&gt;</t>
    <phoneticPr fontId="7"/>
  </si>
  <si>
    <r>
      <rPr>
        <sz val="10"/>
        <rFont val="ＭＳ Ｐゴシック"/>
        <family val="3"/>
        <charset val="128"/>
      </rPr>
      <t>備考欄</t>
    </r>
    <phoneticPr fontId="7"/>
  </si>
  <si>
    <t>static const IotPrdLib_SendChgprtsIdx_t sSendChgprts_Idx[ ]</t>
  </si>
  <si>
    <t>SEND_CHANGE_PARTS(Status</t>
  </si>
  <si>
    <t>STATUS</t>
    <phoneticPr fontId="7"/>
  </si>
  <si>
    <t>SEND_CHANGE_PARTS(Remaining</t>
  </si>
  <si>
    <t>REMAIN</t>
    <phoneticPr fontId="7"/>
  </si>
  <si>
    <t>SEND_CHANGE_PARTS(Max_Capaxcity</t>
  </si>
  <si>
    <t>MAXCAP</t>
    <phoneticPr fontId="7"/>
  </si>
  <si>
    <t>SEND_CHANGE_PARTS(Supplies_Max_Capacity</t>
  </si>
  <si>
    <t>SUPMAX</t>
    <phoneticPr fontId="7"/>
  </si>
  <si>
    <t>SEND_CHANGE_PARTS(Lifetime_Usage</t>
  </si>
  <si>
    <t>LIFETM</t>
    <phoneticPr fontId="7"/>
  </si>
  <si>
    <t>SEND_CHANGE_PARTS(Installation_Date</t>
  </si>
  <si>
    <t>INSTDT</t>
    <phoneticPr fontId="7"/>
  </si>
  <si>
    <t>SEND_CHANGE_PARTS(Usage_Counter</t>
    <phoneticPr fontId="7"/>
  </si>
  <si>
    <t>USGCNT</t>
    <phoneticPr fontId="7"/>
  </si>
  <si>
    <t>SEND_CHANGE_PARTS(Customer_Changeable</t>
  </si>
  <si>
    <t>CSCHNG</t>
    <phoneticPr fontId="7"/>
  </si>
  <si>
    <t>SEND_CHANGE_PARTS(Exchange_Count</t>
  </si>
  <si>
    <t>SUPEXCHNG</t>
    <phoneticPr fontId="7"/>
  </si>
  <si>
    <t>SEND_CHANGE_PARTS(Prenear_Status_Use</t>
  </si>
  <si>
    <t>PRENUS</t>
    <phoneticPr fontId="7"/>
  </si>
  <si>
    <t>SEND_CHANGE_PARTS(Near_Status_Use</t>
    <phoneticPr fontId="7"/>
  </si>
  <si>
    <t>NEARUS</t>
    <phoneticPr fontId="7"/>
  </si>
  <si>
    <t>SEND_CHANGE_PARTS(Crum_ID</t>
    <phoneticPr fontId="7"/>
  </si>
  <si>
    <t>CRUM_ID</t>
    <phoneticPr fontId="7"/>
  </si>
  <si>
    <t>SEND_CHANGE_PARTS(Shut_Off_Device</t>
    <phoneticPr fontId="7"/>
  </si>
  <si>
    <t>SHUTOFF</t>
    <phoneticPr fontId="7"/>
  </si>
  <si>
    <t>SEND_CHANGE_PARTS(Preparation_Trigger</t>
    <phoneticPr fontId="7"/>
  </si>
  <si>
    <t>PREPTRG</t>
    <phoneticPr fontId="7"/>
  </si>
  <si>
    <t>SEND_CHANGE_PARTS(Qualitylife_Status_Use</t>
    <phoneticPr fontId="7"/>
  </si>
  <si>
    <t>QLEUS</t>
    <phoneticPr fontId="7"/>
  </si>
  <si>
    <t>[PFRID_CHANGEPARTS_IOT_PARTS_ID]</t>
    <phoneticPr fontId="7"/>
  </si>
  <si>
    <r>
      <t>&lt;</t>
    </r>
    <r>
      <rPr>
        <sz val="10"/>
        <rFont val="ＭＳ Ｐゴシック"/>
        <family val="3"/>
        <charset val="128"/>
      </rPr>
      <t>消耗品の</t>
    </r>
    <r>
      <rPr>
        <sz val="11"/>
        <rFont val="Arial"/>
        <family val="2"/>
      </rPr>
      <t>PARTS ID&gt;</t>
    </r>
    <phoneticPr fontId="7"/>
  </si>
  <si>
    <r>
      <rPr>
        <sz val="10"/>
        <rFont val="ＭＳ Ｐゴシック"/>
        <family val="3"/>
        <charset val="128"/>
      </rPr>
      <t>消耗品の</t>
    </r>
    <r>
      <rPr>
        <sz val="11"/>
        <rFont val="Arial"/>
        <family val="2"/>
      </rPr>
      <t>PARTS ID</t>
    </r>
    <r>
      <rPr>
        <sz val="10"/>
        <rFont val="ＭＳ Ｐゴシック"/>
        <family val="3"/>
        <charset val="128"/>
      </rPr>
      <t>は、「</t>
    </r>
    <r>
      <rPr>
        <sz val="11"/>
        <rFont val="Arial"/>
        <family val="2"/>
      </rPr>
      <t>DC Device Configuration Update</t>
    </r>
    <r>
      <rPr>
        <sz val="10"/>
        <rFont val="ＭＳ Ｐゴシック"/>
        <family val="3"/>
        <charset val="128"/>
      </rPr>
      <t>」で通知される。</t>
    </r>
    <phoneticPr fontId="7"/>
  </si>
  <si>
    <r>
      <rPr>
        <sz val="10"/>
        <rFont val="ＭＳ Ｐゴシック"/>
        <family val="3"/>
        <charset val="128"/>
      </rPr>
      <t>インデックス（</t>
    </r>
    <r>
      <rPr>
        <sz val="11"/>
        <rFont val="Arial"/>
        <family val="2"/>
      </rPr>
      <t>*1</t>
    </r>
    <r>
      <rPr>
        <sz val="10"/>
        <rFont val="ＭＳ Ｐゴシック"/>
        <family val="3"/>
        <charset val="128"/>
      </rPr>
      <t>）</t>
    </r>
    <r>
      <rPr>
        <sz val="10"/>
        <rFont val="ＭＳ Ｐゴシック"/>
        <family val="3"/>
        <charset val="128"/>
      </rPr>
      <t xml:space="preserve">
</t>
    </r>
    <r>
      <rPr>
        <sz val="11"/>
        <rFont val="Arial"/>
        <family val="2"/>
      </rPr>
      <t>(PFV_CHANGEPARTS_xxx)</t>
    </r>
    <phoneticPr fontId="7"/>
  </si>
  <si>
    <r>
      <rPr>
        <sz val="10"/>
        <rFont val="ＭＳ Ｐゴシック"/>
        <family val="3"/>
        <charset val="128"/>
      </rPr>
      <t>0</t>
    </r>
    <r>
      <rPr>
        <sz val="10"/>
        <rFont val="ＭＳ Ｐゴシック"/>
        <family val="3"/>
        <charset val="128"/>
      </rPr>
      <t>x00</t>
    </r>
    <r>
      <rPr>
        <sz val="10"/>
        <rFont val="ＭＳ Ｐゴシック"/>
        <family val="3"/>
        <charset val="128"/>
      </rPr>
      <t>～</t>
    </r>
    <r>
      <rPr>
        <sz val="10"/>
        <rFont val="ＭＳ Ｐゴシック"/>
        <family val="3"/>
        <charset val="128"/>
      </rPr>
      <t>0xFF</t>
    </r>
    <r>
      <rPr>
        <sz val="10"/>
        <rFont val="ＭＳ Ｐゴシック"/>
        <family val="3"/>
        <charset val="128"/>
      </rPr>
      <t xml:space="preserve">
0ｘFE</t>
    </r>
    <r>
      <rPr>
        <sz val="10"/>
        <rFont val="ＭＳ Ｐゴシック"/>
        <family val="3"/>
        <charset val="128"/>
      </rPr>
      <t>(初期値)</t>
    </r>
    <rPh sb="15" eb="18">
      <t>ショキチ</t>
    </rPh>
    <phoneticPr fontId="7"/>
  </si>
  <si>
    <t>Marker Element Parts ID</t>
    <phoneticPr fontId="7"/>
  </si>
  <si>
    <r>
      <t xml:space="preserve">0x00
</t>
    </r>
    <r>
      <rPr>
        <sz val="10"/>
        <rFont val="ＭＳ Ｐゴシック"/>
        <family val="3"/>
        <charset val="128"/>
      </rPr>
      <t>～</t>
    </r>
    <r>
      <rPr>
        <sz val="11"/>
        <rFont val="Arial"/>
        <family val="2"/>
      </rPr>
      <t>0xFF</t>
    </r>
    <phoneticPr fontId="7"/>
  </si>
  <si>
    <t>CCAssy</t>
    <phoneticPr fontId="7"/>
  </si>
  <si>
    <r>
      <t>(*1)</t>
    </r>
    <r>
      <rPr>
        <sz val="10"/>
        <rFont val="ＭＳ Ｐゴシック"/>
        <family val="3"/>
        <charset val="128"/>
      </rPr>
      <t>インデックスの作成は共通Lib(coml_dmng)の提供関数による</t>
    </r>
    <rPh sb="11" eb="13">
      <t>サクセイ</t>
    </rPh>
    <rPh sb="14" eb="16">
      <t>キョウツウ</t>
    </rPh>
    <rPh sb="31" eb="33">
      <t>テイキョウ</t>
    </rPh>
    <rPh sb="33" eb="35">
      <t>カンスウ</t>
    </rPh>
    <phoneticPr fontId="7"/>
  </si>
  <si>
    <t>[PFRID_CHANGEPARTS_IOT_PARTS_NUM]</t>
    <phoneticPr fontId="7"/>
  </si>
  <si>
    <r>
      <t>&lt;IOT</t>
    </r>
    <r>
      <rPr>
        <sz val="10"/>
        <rFont val="ＭＳ Ｐゴシック"/>
        <family val="3"/>
        <charset val="128"/>
      </rPr>
      <t>消耗品の名称及び部品容量</t>
    </r>
    <r>
      <rPr>
        <sz val="11"/>
        <rFont val="Arial"/>
        <family val="2"/>
      </rPr>
      <t>&gt;</t>
    </r>
    <rPh sb="10" eb="11">
      <t>オヨ</t>
    </rPh>
    <rPh sb="12" eb="14">
      <t>ブヒン</t>
    </rPh>
    <rPh sb="14" eb="16">
      <t>ヨウリョウ</t>
    </rPh>
    <phoneticPr fontId="7"/>
  </si>
  <si>
    <t xml:space="preserve">値
部品名称(文字列)
</t>
    <rPh sb="0" eb="1">
      <t>アタイ</t>
    </rPh>
    <phoneticPr fontId="7"/>
  </si>
  <si>
    <t xml:space="preserve">値
部品容量
</t>
    <rPh sb="0" eb="1">
      <t>アタイ</t>
    </rPh>
    <phoneticPr fontId="7"/>
  </si>
  <si>
    <t xml:space="preserve">例
NULL
STANDARD
HIGH
EXTRA_HIGH
</t>
    <rPh sb="0" eb="1">
      <t>レイ</t>
    </rPh>
    <phoneticPr fontId="7"/>
  </si>
  <si>
    <r>
      <t>(*1)</t>
    </r>
    <r>
      <rPr>
        <sz val="10"/>
        <rFont val="ＭＳ Ｐゴシック"/>
        <family val="3"/>
        <charset val="128"/>
      </rPr>
      <t>インデックスの作成及び部品名称・部品容量は共通</t>
    </r>
    <r>
      <rPr>
        <sz val="11"/>
        <rFont val="Arial"/>
        <family val="2"/>
      </rPr>
      <t>Lib(coml_dmng)</t>
    </r>
    <r>
      <rPr>
        <sz val="10"/>
        <rFont val="ＭＳ Ｐゴシック"/>
        <family val="3"/>
        <charset val="128"/>
      </rPr>
      <t>の提供関数による</t>
    </r>
    <phoneticPr fontId="7"/>
  </si>
  <si>
    <t>[PFRID_CHANGEPARTS_FINISHER_PARTS_NUM]</t>
    <phoneticPr fontId="7"/>
  </si>
  <si>
    <r>
      <t>&lt;Finisher</t>
    </r>
    <r>
      <rPr>
        <sz val="10"/>
        <rFont val="ＭＳ Ｐゴシック"/>
        <family val="3"/>
        <charset val="128"/>
      </rPr>
      <t>消耗品の名称及び部品容量</t>
    </r>
    <r>
      <rPr>
        <sz val="11"/>
        <rFont val="Arial"/>
        <family val="2"/>
      </rPr>
      <t>&gt;</t>
    </r>
    <rPh sb="13" eb="15">
      <t>メイショウ</t>
    </rPh>
    <rPh sb="15" eb="16">
      <t>オヨ</t>
    </rPh>
    <rPh sb="17" eb="19">
      <t>ブヒン</t>
    </rPh>
    <rPh sb="19" eb="21">
      <t>ヨウリョウ</t>
    </rPh>
    <phoneticPr fontId="7"/>
  </si>
  <si>
    <t>STAPLER_STAPLE</t>
    <phoneticPr fontId="7"/>
  </si>
  <si>
    <t>例
"008R12964"
"008R12967"</t>
    <rPh sb="0" eb="1">
      <t>レイ</t>
    </rPh>
    <phoneticPr fontId="7"/>
  </si>
  <si>
    <t>BOOKLET_FRONT_STAPLE</t>
    <phoneticPr fontId="7"/>
  </si>
  <si>
    <t>BOOKLET_REAR_STAPLE</t>
    <phoneticPr fontId="7"/>
  </si>
  <si>
    <t>NULL
STANDARD
HIGH
EXTRA_HIGH</t>
    <phoneticPr fontId="7"/>
  </si>
  <si>
    <t>[PFRID_CHANGEPARTS_REMAINING_LAST]</t>
    <phoneticPr fontId="7"/>
  </si>
  <si>
    <r>
      <t>&lt;</t>
    </r>
    <r>
      <rPr>
        <sz val="10"/>
        <rFont val="ＭＳ Ｐゴシック"/>
        <family val="3"/>
        <charset val="128"/>
      </rPr>
      <t>消耗品の残量履歴</t>
    </r>
    <r>
      <rPr>
        <sz val="11"/>
        <rFont val="Arial"/>
        <family val="2"/>
      </rPr>
      <t>&gt;</t>
    </r>
    <rPh sb="5" eb="7">
      <t>ザンリョウ</t>
    </rPh>
    <rPh sb="7" eb="9">
      <t>リレキ</t>
    </rPh>
    <phoneticPr fontId="7"/>
  </si>
  <si>
    <t xml:space="preserve">値
(0.1%単位)
</t>
    <rPh sb="0" eb="1">
      <t>アタイ</t>
    </rPh>
    <rPh sb="7" eb="9">
      <t>タンイ</t>
    </rPh>
    <phoneticPr fontId="7"/>
  </si>
  <si>
    <t>0～1000
(0%～100%)</t>
    <phoneticPr fontId="7"/>
  </si>
  <si>
    <r>
      <t xml:space="preserve">0x00
</t>
    </r>
    <r>
      <rPr>
        <sz val="10"/>
        <rFont val="ＭＳ Ｐゴシック"/>
        <family val="3"/>
        <charset val="128"/>
      </rPr>
      <t>～</t>
    </r>
    <r>
      <rPr>
        <sz val="11"/>
        <rFont val="Arial"/>
        <family val="2"/>
      </rPr>
      <t>0x64</t>
    </r>
    <phoneticPr fontId="7"/>
  </si>
  <si>
    <t>内部制御用
プロダクトによらず全てのインスタンスが作成される</t>
    <rPh sb="0" eb="2">
      <t>ナイブ</t>
    </rPh>
    <rPh sb="2" eb="4">
      <t>セイギョ</t>
    </rPh>
    <rPh sb="4" eb="5">
      <t>ヨウ</t>
    </rPh>
    <rPh sb="15" eb="16">
      <t>スベ</t>
    </rPh>
    <rPh sb="25" eb="27">
      <t>サクセイ</t>
    </rPh>
    <phoneticPr fontId="7"/>
  </si>
  <si>
    <t>リンク[FF参照一覧]</t>
  </si>
  <si>
    <t>MAINTENANCE_KIT2,</t>
  </si>
  <si>
    <t>MAINTENANCE_KIT1</t>
    <phoneticPr fontId="7"/>
  </si>
  <si>
    <t>DRUM_YMCK</t>
    <phoneticPr fontId="7"/>
  </si>
  <si>
    <r>
      <t>Feed Roll (HCF(1</t>
    </r>
    <r>
      <rPr>
        <sz val="11"/>
        <rFont val="ＭＳ Ｐゴシック"/>
        <family val="3"/>
        <charset val="128"/>
      </rPr>
      <t>段</t>
    </r>
    <r>
      <rPr>
        <sz val="11"/>
        <rFont val="Arial"/>
        <family val="2"/>
      </rPr>
      <t>))</t>
    </r>
    <phoneticPr fontId="7"/>
  </si>
  <si>
    <t>CHGPARTS(TONER_Y</t>
    <phoneticPr fontId="7"/>
  </si>
  <si>
    <t>CHGPARTS(TONER_M</t>
    <phoneticPr fontId="7"/>
  </si>
  <si>
    <t>CHGPARTS(TONER_C</t>
    <phoneticPr fontId="7"/>
  </si>
  <si>
    <t>CHGPARTS(TONER_K1</t>
    <phoneticPr fontId="7"/>
  </si>
  <si>
    <t>CHGPARTS(TONER_K2</t>
    <phoneticPr fontId="7"/>
  </si>
  <si>
    <t>CHGPARTS(DRUM_Y</t>
    <phoneticPr fontId="7"/>
  </si>
  <si>
    <t>CHGPARTS(DRUM_M</t>
    <phoneticPr fontId="7"/>
  </si>
  <si>
    <t>CHGPARTS(DRUM_C</t>
    <phoneticPr fontId="7"/>
  </si>
  <si>
    <t>CHGPARTS(DRUM_K</t>
    <phoneticPr fontId="7"/>
  </si>
  <si>
    <t>CHGPARTS(DRUM_CARTRIDGE</t>
    <phoneticPr fontId="7"/>
  </si>
  <si>
    <t>CHGPARTS(DRUM_TONER_CARTRIDGE</t>
    <phoneticPr fontId="7"/>
  </si>
  <si>
    <t>CHGPARTS(WASTE_TONER_BOX</t>
    <phoneticPr fontId="7"/>
  </si>
  <si>
    <t>CHGPARTS(FUSER</t>
    <phoneticPr fontId="7"/>
  </si>
  <si>
    <t>CHGPARTS(FUSER_WEB</t>
    <phoneticPr fontId="7"/>
  </si>
  <si>
    <t>CHGPARTS(CC_ASSY</t>
    <phoneticPr fontId="7"/>
  </si>
  <si>
    <t>CHGPARTS(BTR</t>
    <phoneticPr fontId="7"/>
  </si>
  <si>
    <t>CHGPARTS(IBT_BELT_CLN</t>
    <phoneticPr fontId="7"/>
  </si>
  <si>
    <t>CHGPARTS(IDT</t>
    <phoneticPr fontId="7"/>
  </si>
  <si>
    <t>CHGPARTS(DEODRANT_FILTER</t>
    <phoneticPr fontId="7"/>
  </si>
  <si>
    <t>CHGPARTS(SUCTION_FILTER</t>
    <phoneticPr fontId="7"/>
  </si>
  <si>
    <t>CHGPARTS(DEVE_Y</t>
    <phoneticPr fontId="7"/>
  </si>
  <si>
    <t>CHGPARTS(DEVE_M</t>
    <phoneticPr fontId="7"/>
  </si>
  <si>
    <t>CHGPARTS(DEVE_C</t>
    <phoneticPr fontId="7"/>
  </si>
  <si>
    <t>CHGPARTS(DEVE_K</t>
    <phoneticPr fontId="7"/>
  </si>
  <si>
    <t>CHGPARTS(ERU_KI</t>
    <phoneticPr fontId="7"/>
  </si>
  <si>
    <t>CHGPARTS(ERU_K2</t>
    <phoneticPr fontId="7"/>
  </si>
  <si>
    <t>CHGPARTS(ERU_K3</t>
    <phoneticPr fontId="7"/>
  </si>
  <si>
    <t>CHGPARTS(FEED_ROLL1</t>
    <phoneticPr fontId="7"/>
  </si>
  <si>
    <t>CHGPARTS(FEED_ROLL2</t>
    <phoneticPr fontId="7"/>
  </si>
  <si>
    <t>CHGPARTS(FEED_ROLL3</t>
    <phoneticPr fontId="7"/>
  </si>
  <si>
    <t>CHGPARTS(FEED_ROLL4</t>
    <phoneticPr fontId="7"/>
  </si>
  <si>
    <t>CHGPARTS(FEED_ROLL5</t>
    <phoneticPr fontId="7"/>
  </si>
  <si>
    <t>CHGPARTS(FEED_ROLL_TRAY5</t>
    <phoneticPr fontId="7"/>
  </si>
  <si>
    <t>CHGPARTS(FEED_ROLL_HCF1_TRAY1</t>
    <phoneticPr fontId="7"/>
  </si>
  <si>
    <t>CHGPARTS(HCF1_TRAY1_FEED_RETARD_NUDGER_ROLL</t>
    <phoneticPr fontId="7"/>
  </si>
  <si>
    <t>CHGPARTS(HCF1_TRAY2_FEED_RETARD_NUDGER_ROLL</t>
    <phoneticPr fontId="7"/>
  </si>
  <si>
    <t>CHGPARTS(HCF2_TRAY1_FEED_RETARD_NUDGER_ROLL</t>
    <phoneticPr fontId="7"/>
  </si>
  <si>
    <t>CHGPARTS(HCF2_TRAY2_FEED_RETARD_NUDGER_ROLL</t>
    <phoneticPr fontId="7"/>
  </si>
  <si>
    <t>[PFRID_CHANGEPARTS_QUALITYLIFE_STATUS_USE]</t>
    <phoneticPr fontId="7"/>
  </si>
  <si>
    <t>QUALITYLIFE_STATUS_USE</t>
    <phoneticPr fontId="7"/>
  </si>
  <si>
    <t>Marker Element Preparation Trigger Required</t>
    <phoneticPr fontId="7"/>
  </si>
  <si>
    <t>Marker Element MaxCapacity Required</t>
    <phoneticPr fontId="7"/>
  </si>
  <si>
    <t>Marker Element Supplies MaxCapacity Required</t>
    <phoneticPr fontId="7"/>
  </si>
  <si>
    <t>Marker Element LifeTime Usage Required</t>
    <phoneticPr fontId="7"/>
  </si>
  <si>
    <t>Marker Element Install Date Required</t>
    <phoneticPr fontId="7"/>
  </si>
  <si>
    <t>Marker Element xxxxx Required</t>
    <phoneticPr fontId="7"/>
  </si>
  <si>
    <t>Marker Element Customer Changeable Required</t>
    <phoneticPr fontId="7"/>
  </si>
  <si>
    <t>Marker Element Shut Off Device</t>
    <phoneticPr fontId="7"/>
  </si>
  <si>
    <t>Marker Element Supplies Exchange Required</t>
    <phoneticPr fontId="7"/>
  </si>
  <si>
    <r>
      <t>Marker Element PreNear Status</t>
    </r>
    <r>
      <rPr>
        <sz val="11"/>
        <rFont val="ＭＳ Ｐゴシック"/>
        <family val="3"/>
        <charset val="128"/>
      </rPr>
      <t>　</t>
    </r>
    <r>
      <rPr>
        <sz val="11"/>
        <rFont val="Arial"/>
        <family val="2"/>
      </rPr>
      <t>Use Required</t>
    </r>
    <phoneticPr fontId="7"/>
  </si>
  <si>
    <t>Marker Element Near Status Use Required</t>
    <phoneticPr fontId="7"/>
  </si>
  <si>
    <t>Marker Element QualityLife Status Use</t>
    <phoneticPr fontId="7"/>
  </si>
  <si>
    <t>Marker Element Unique ID Required</t>
    <phoneticPr fontId="7"/>
  </si>
  <si>
    <t>トナーカートリッジ、ドラムカートリッジのイエロー、マゼンタ、シアンについて</t>
    <phoneticPr fontId="7"/>
  </si>
  <si>
    <t>寿命達成時の動作は次のとおり。</t>
  </si>
  <si>
    <t>モノクロ印刷は可能。</t>
    <phoneticPr fontId="7"/>
  </si>
  <si>
    <t>ただし、スミア対策SW設定が「しない」に設定されているときか、「する」に設定されている場合はその対象外用紙種類の場合に限る。</t>
  </si>
  <si>
    <t>スミア対策の対象用紙種類は、「3.5.2. カラーモードの切り替え」を参照のこと。</t>
    <rPh sb="3" eb="5">
      <t>タイサク</t>
    </rPh>
    <rPh sb="6" eb="8">
      <t>タイショウ</t>
    </rPh>
    <rPh sb="8" eb="10">
      <t>ヨウシ</t>
    </rPh>
    <rPh sb="10" eb="12">
      <t>シュルイ</t>
    </rPh>
    <rPh sb="35" eb="37">
      <t>サンショウ</t>
    </rPh>
    <phoneticPr fontId="7"/>
  </si>
  <si>
    <t>定着器(定着ユニット) として複数用意される。</t>
    <rPh sb="0" eb="2">
      <t>テイチャク</t>
    </rPh>
    <rPh sb="2" eb="3">
      <t>キ</t>
    </rPh>
    <rPh sb="15" eb="17">
      <t>フクスウ</t>
    </rPh>
    <rPh sb="17" eb="19">
      <t>ヨウイ</t>
    </rPh>
    <phoneticPr fontId="7"/>
  </si>
  <si>
    <t>DRUM_DISPLAY_MESSAGE</t>
    <phoneticPr fontId="7"/>
  </si>
  <si>
    <t>CRU or ERU</t>
    <phoneticPr fontId="32"/>
  </si>
  <si>
    <t>CRU/ERU</t>
    <phoneticPr fontId="32"/>
  </si>
  <si>
    <t>PreNear LifeEnd/PreNearFull</t>
    <phoneticPr fontId="7"/>
  </si>
  <si>
    <t>NearLife End/NearFull</t>
    <phoneticPr fontId="7"/>
  </si>
  <si>
    <t>Uncertain Empty</t>
    <phoneticPr fontId="7"/>
  </si>
  <si>
    <t>転写ロールユニット(BTR) (2ndBTRもこの値を使う)</t>
  </si>
  <si>
    <t>-</t>
    <phoneticPr fontId="7"/>
  </si>
  <si>
    <t>NVM切り替えの場合の初期値</t>
    <phoneticPr fontId="7"/>
  </si>
  <si>
    <t>CRU
ERU</t>
    <phoneticPr fontId="7"/>
  </si>
  <si>
    <t>HFSI</t>
    <phoneticPr fontId="7"/>
  </si>
  <si>
    <t>抜け</t>
    <rPh sb="0" eb="1">
      <t>ヌ</t>
    </rPh>
    <phoneticPr fontId="7"/>
  </si>
  <si>
    <t>ドラムシャットオフ自動解除機能のサポート有無</t>
    <rPh sb="9" eb="11">
      <t>ジドウ</t>
    </rPh>
    <rPh sb="11" eb="13">
      <t>カイジョ</t>
    </rPh>
    <rPh sb="13" eb="15">
      <t>キノウ</t>
    </rPh>
    <rPh sb="20" eb="22">
      <t>ウム</t>
    </rPh>
    <phoneticPr fontId="7"/>
  </si>
  <si>
    <t>IDT (IBTベルトユニットもこの値を使う)</t>
    <phoneticPr fontId="7"/>
  </si>
  <si>
    <t>トナーオゾンフィルター</t>
    <phoneticPr fontId="7"/>
  </si>
  <si>
    <t>消耗品キット(複数の部品を一括で扱う)1</t>
    <phoneticPr fontId="7"/>
  </si>
  <si>
    <t>消耗品キット(複数の部品を一括で扱う)2</t>
    <phoneticPr fontId="7"/>
  </si>
  <si>
    <t>PFRSC_IOT_CTL_BIT_SPECIAL_ENHANCE_</t>
    <phoneticPr fontId="7"/>
  </si>
  <si>
    <t xml:space="preserve">SHUT_OFF_DEVICE </t>
    <phoneticPr fontId="7"/>
  </si>
  <si>
    <t>IDT</t>
  </si>
  <si>
    <t>ドラムシャットオフ自動解除機能のサポート有無</t>
    <phoneticPr fontId="7"/>
  </si>
  <si>
    <t>DRUM_TONER_CARTRIDGE</t>
  </si>
  <si>
    <t>DRUM_YMCK</t>
  </si>
  <si>
    <t>CHGPARTS(DRUM_YMCK</t>
    <phoneticPr fontId="7"/>
  </si>
  <si>
    <t>MAINTENANCE_KIT1</t>
  </si>
  <si>
    <t>CHGPARTS(MAINTENANCE_KIT1</t>
    <phoneticPr fontId="7"/>
  </si>
  <si>
    <t>CHGPARTS(MAINTENANCE_KIT2</t>
    <phoneticPr fontId="7"/>
  </si>
  <si>
    <t>×</t>
    <phoneticPr fontId="7"/>
  </si>
  <si>
    <t>DIAG_DC1003_</t>
    <phoneticPr fontId="7"/>
  </si>
  <si>
    <t xml:space="preserve">FUSER </t>
  </si>
  <si>
    <t>IBT_BELT_CLEANER_ASSY</t>
  </si>
  <si>
    <t>BTR</t>
  </si>
  <si>
    <t>PAPER_FEED_ROLL_1</t>
  </si>
  <si>
    <t>PAPER_FEED_ROLL_2</t>
  </si>
  <si>
    <t>PAPER_FEED_ROLL_3</t>
  </si>
  <si>
    <t>PAPER_FEED_ROLL_4</t>
  </si>
  <si>
    <t>PAPER_FEED_ROLL_5</t>
  </si>
  <si>
    <t>PAPER_FEED_ROLL_MSI</t>
  </si>
  <si>
    <t>PAPER_FEED_ROLL_HCF1_TRAY1</t>
  </si>
  <si>
    <t>HCF3_5_TRAY1_FEED_RETARD_NUD</t>
  </si>
  <si>
    <t>HCF3_5_TRAY2_FEED_RETARD_NUD</t>
  </si>
  <si>
    <t>HCF3_5_TRAY3_FEED_RETARD_NUD</t>
  </si>
  <si>
    <t>HCF3_5_TRAY4_FEED_RETARD_NUD</t>
  </si>
  <si>
    <t>FUSER_WEB</t>
  </si>
  <si>
    <t>DEODORANT_FILTER</t>
  </si>
  <si>
    <t>SUCTION_FILTER</t>
  </si>
  <si>
    <t>MAINTENANCE_KIT_1</t>
  </si>
  <si>
    <t>MAINTENANCE_KIT_2</t>
  </si>
  <si>
    <t>FUSER</t>
  </si>
  <si>
    <t>IBT_BELT_CLN</t>
  </si>
  <si>
    <t>DEVE_Y</t>
  </si>
  <si>
    <t>DEVE_M</t>
  </si>
  <si>
    <t>DEVE_C</t>
  </si>
  <si>
    <t>DEVE_K</t>
  </si>
  <si>
    <t>DRUM_Y</t>
  </si>
  <si>
    <t>DRUM_M</t>
  </si>
  <si>
    <t>DRUM_C</t>
  </si>
  <si>
    <t>DRUM_K</t>
  </si>
  <si>
    <t>TONER_Y</t>
  </si>
  <si>
    <t>TONER_M</t>
  </si>
  <si>
    <t>TONER_C</t>
  </si>
  <si>
    <t>TONER_K</t>
  </si>
  <si>
    <t>TONER_K1</t>
  </si>
  <si>
    <t>TONER_K2</t>
  </si>
  <si>
    <t>WASTE_TONER_BOX</t>
  </si>
  <si>
    <t>FEED_ROLL1</t>
  </si>
  <si>
    <t>FEED_ROLL2</t>
  </si>
  <si>
    <t>FEED_ROLL3</t>
  </si>
  <si>
    <t>FEED_ROLL4</t>
  </si>
  <si>
    <t>FEED_ROLL5</t>
  </si>
  <si>
    <t>FEED_ROLL_HCF1_TRAY1</t>
  </si>
  <si>
    <t>HCF1_TRAY1_FEED_RETARD_NUDGER_ROLL</t>
  </si>
  <si>
    <t>HCF1_TRAY2_FEED_RETARD_NUDGER_ROLL</t>
  </si>
  <si>
    <t>HCF2_TRAY1_FEED_RETARD_NUDGER_ROLL</t>
  </si>
  <si>
    <t>HCF2_TRAY2_FEED_RETARD_NUDGER_ROLL</t>
  </si>
  <si>
    <t>CC_ASSY</t>
  </si>
  <si>
    <t>DEODRANT_FILTER</t>
  </si>
  <si>
    <t>ERU_KIT1</t>
  </si>
  <si>
    <t>ERU_KIT2</t>
  </si>
  <si>
    <t>ERU_KIT3</t>
  </si>
  <si>
    <t>FEEDER_ROLL</t>
  </si>
  <si>
    <t>BTR_2</t>
  </si>
  <si>
    <t>IBT_BELT</t>
  </si>
  <si>
    <t>TRAY1_FEED_KIT</t>
  </si>
  <si>
    <t>TRAY2_FEED_KIT</t>
  </si>
  <si>
    <t>TRAY3_FEED_KIT</t>
  </si>
  <si>
    <t>TRAY4_FEED_KIT</t>
  </si>
  <si>
    <t>MSI_FEED_KIT</t>
  </si>
  <si>
    <t>HCF1_FEED_KIT</t>
  </si>
  <si>
    <t>HCF3_1_TRAY_FEED_KIT</t>
  </si>
  <si>
    <t>HCF3_2_TRAY1_FEED_KIT</t>
  </si>
  <si>
    <t>HCF3_2_TRAY2_FEED_KIT</t>
  </si>
  <si>
    <t>HCF3_5_TRAY1_FEED_KIT</t>
  </si>
  <si>
    <t>HCF3_5_TRAY2_FEED_KIT</t>
  </si>
  <si>
    <t>BELT_MODULE</t>
  </si>
  <si>
    <t>BELT_MODULE_2</t>
  </si>
  <si>
    <t>BELT_MODULE_3</t>
  </si>
  <si>
    <t>PRESSURE_ROLL</t>
  </si>
  <si>
    <t>PRESSURE_ROLL_CLEANER</t>
  </si>
  <si>
    <t>IOT_DCR_ASSY</t>
  </si>
  <si>
    <t>FINGER_ASSY</t>
  </si>
  <si>
    <t>BELT_INLET_VTRA</t>
  </si>
  <si>
    <t>COOLING_BELT_UPPER</t>
  </si>
  <si>
    <t>COOLING_BELT_LOWER</t>
  </si>
  <si>
    <t>VOC_FILTER</t>
  </si>
  <si>
    <t>UFP_FILTER</t>
  </si>
  <si>
    <t>HCF3_5_MSI_FEED_RETARD_NUD</t>
  </si>
  <si>
    <t>MSI_FEED_RETARD_NUD</t>
  </si>
  <si>
    <t>HCF3_1_TRAY1_FEED_RETARD_NUD</t>
  </si>
  <si>
    <t>FUSER_ASSY</t>
  </si>
  <si>
    <t>DRUM_4CYCLE</t>
  </si>
  <si>
    <t xml:space="preserve">WASTE_TONER_BOTTOLE </t>
  </si>
  <si>
    <t>FUSER_UNIT_CRU</t>
  </si>
  <si>
    <t>DRUM_CRU</t>
  </si>
  <si>
    <t>CC_ASSY_CRU</t>
  </si>
  <si>
    <t>MAINTENANCE_KIT1_CRU</t>
  </si>
  <si>
    <t>MAINTENANCE_KIT2_CRU</t>
  </si>
  <si>
    <t>PFV_CHANGEPARTS_</t>
    <phoneticPr fontId="7"/>
  </si>
  <si>
    <t>IOTSK2_EVENT_UPDATE_</t>
    <phoneticPr fontId="7"/>
  </si>
  <si>
    <t>交換通知</t>
    <rPh sb="0" eb="2">
      <t>コウカン</t>
    </rPh>
    <rPh sb="2" eb="4">
      <t>ツウチ</t>
    </rPh>
    <phoneticPr fontId="7"/>
  </si>
  <si>
    <t>PFRID_IOT_CONTROL_DESCRIPTION_BIT</t>
    <phoneticPr fontId="7"/>
  </si>
  <si>
    <t>有</t>
  </si>
  <si>
    <t>PFRSC_IOT_CTL_BIT_SPECIAL_ENHANCE_xxx_CRU</t>
    <phoneticPr fontId="7"/>
  </si>
  <si>
    <t>*</t>
  </si>
  <si>
    <t>AP</t>
    <phoneticPr fontId="7"/>
  </si>
  <si>
    <t>AP</t>
    <phoneticPr fontId="7"/>
  </si>
  <si>
    <t>状態</t>
    <rPh sb="0" eb="2">
      <t>ジョウタイ</t>
    </rPh>
    <phoneticPr fontId="7"/>
  </si>
  <si>
    <t>(品質保証値超えているが使用可能)
LifeOver　/　FullOver</t>
    <rPh sb="1" eb="3">
      <t>ヒンシツ</t>
    </rPh>
    <rPh sb="3" eb="5">
      <t>ホショウ</t>
    </rPh>
    <rPh sb="5" eb="6">
      <t>アタイ</t>
    </rPh>
    <rPh sb="6" eb="7">
      <t>コ</t>
    </rPh>
    <rPh sb="12" eb="14">
      <t>シヨウ</t>
    </rPh>
    <rPh sb="14" eb="16">
      <t>カノウ</t>
    </rPh>
    <phoneticPr fontId="7"/>
  </si>
  <si>
    <t>(使用不可/停止)
Life End/Full</t>
    <rPh sb="1" eb="3">
      <t>シヨウ</t>
    </rPh>
    <rPh sb="3" eb="5">
      <t>フカ</t>
    </rPh>
    <rPh sb="6" eb="8">
      <t>テイシ</t>
    </rPh>
    <phoneticPr fontId="7"/>
  </si>
  <si>
    <t>Y</t>
  </si>
  <si>
    <t>○</t>
  </si>
  <si>
    <t>M</t>
  </si>
  <si>
    <t>停止する</t>
  </si>
  <si>
    <t>C</t>
  </si>
  <si>
    <t>K1</t>
  </si>
  <si>
    <t>K2</t>
  </si>
  <si>
    <t>R4</t>
  </si>
  <si>
    <t>初期値が「停止しない」であるため。
EP-BB接続解除時に「停止」に変更になり、初期値から変更となってしまうため。</t>
    <rPh sb="0" eb="3">
      <t>ショキチ</t>
    </rPh>
    <rPh sb="5" eb="7">
      <t>テイシ</t>
    </rPh>
    <rPh sb="23" eb="25">
      <t>セツゾク</t>
    </rPh>
    <rPh sb="25" eb="27">
      <t>カイジョ</t>
    </rPh>
    <rPh sb="27" eb="28">
      <t>ジ</t>
    </rPh>
    <rPh sb="30" eb="32">
      <t>テイシ</t>
    </rPh>
    <rPh sb="34" eb="36">
      <t>ヘンコウ</t>
    </rPh>
    <rPh sb="40" eb="43">
      <t>ショキチ</t>
    </rPh>
    <rPh sb="45" eb="47">
      <t>ヘンコウ</t>
    </rPh>
    <phoneticPr fontId="2"/>
  </si>
  <si>
    <t>R3</t>
  </si>
  <si>
    <t>R2</t>
  </si>
  <si>
    <t>R1</t>
  </si>
  <si>
    <t>PFV_CHANGEPARTS_DRUM_YMCK,</t>
  </si>
  <si>
    <t>トナー回収ボックス</t>
  </si>
  <si>
    <t>定着ユニット</t>
  </si>
  <si>
    <t>フィードローラー(MSI用)</t>
  </si>
  <si>
    <t>フィードローラー5(トレイ5用)</t>
  </si>
  <si>
    <t>フィードローラー(1段HCF用)</t>
  </si>
  <si>
    <t>PFV_CHANGEPARTS_FEED_ROLL_HCF1_TRAY1,</t>
  </si>
  <si>
    <t>IDT (IBTベルトユニットもこの値を使う)</t>
  </si>
  <si>
    <t>トナーオゾンフィルター</t>
  </si>
  <si>
    <t>PFV_CHANGEPARTS_SUCTION_FILTER</t>
  </si>
  <si>
    <t>定期交換部品キット1</t>
  </si>
  <si>
    <t>消耗品キット(複数の部品を一括で扱う)1</t>
  </si>
  <si>
    <t>消耗品キット(複数の部品を一括で扱う)2</t>
  </si>
  <si>
    <t>PFV_CHANGEPARTS_MAINTENANCE_KIT2,</t>
  </si>
  <si>
    <t>種別</t>
    <rPh sb="0" eb="2">
      <t>シュベツ</t>
    </rPh>
    <phoneticPr fontId="32"/>
  </si>
  <si>
    <t>CRU or ERU</t>
    <phoneticPr fontId="32"/>
  </si>
  <si>
    <t>消耗品の交換</t>
    <phoneticPr fontId="32"/>
  </si>
  <si>
    <t>残量情報</t>
    <rPh sb="0" eb="2">
      <t>ザンリョウ</t>
    </rPh>
    <rPh sb="2" eb="4">
      <t>ジョウホウ</t>
    </rPh>
    <phoneticPr fontId="32"/>
  </si>
  <si>
    <t>検知できる状態(その他）</t>
    <rPh sb="0" eb="2">
      <t>ケンチ</t>
    </rPh>
    <rPh sb="5" eb="7">
      <t>ジョウタイ</t>
    </rPh>
    <rPh sb="10" eb="11">
      <t>ホカ</t>
    </rPh>
    <phoneticPr fontId="32"/>
  </si>
  <si>
    <t>検知できる状態（Lifeに応じた状態）</t>
    <rPh sb="0" eb="2">
      <t>ケンチ</t>
    </rPh>
    <rPh sb="5" eb="7">
      <t>ジョウタイ</t>
    </rPh>
    <rPh sb="13" eb="14">
      <t>オウ</t>
    </rPh>
    <rPh sb="16" eb="18">
      <t>ジョウタイ</t>
    </rPh>
    <phoneticPr fontId="32"/>
  </si>
  <si>
    <r>
      <t xml:space="preserve">寿命到達時動作 </t>
    </r>
    <r>
      <rPr>
        <sz val="9"/>
        <rFont val="ＭＳ Ｐゴシック"/>
        <family val="3"/>
        <charset val="128"/>
      </rPr>
      <t>([寿命到達時動作]Tab補足あり）</t>
    </r>
    <rPh sb="0" eb="2">
      <t>ジュミョウ</t>
    </rPh>
    <rPh sb="2" eb="4">
      <t>トウタツ</t>
    </rPh>
    <rPh sb="4" eb="5">
      <t>トキ</t>
    </rPh>
    <rPh sb="5" eb="7">
      <t>ドウサ</t>
    </rPh>
    <rPh sb="10" eb="12">
      <t>ジュミョウ</t>
    </rPh>
    <rPh sb="12" eb="14">
      <t>トウタツ</t>
    </rPh>
    <rPh sb="14" eb="15">
      <t>トキ</t>
    </rPh>
    <rPh sb="15" eb="17">
      <t>ドウサ</t>
    </rPh>
    <rPh sb="21" eb="23">
      <t>ホソク</t>
    </rPh>
    <phoneticPr fontId="32"/>
  </si>
  <si>
    <t>EP-BB運用時</t>
    <rPh sb="5" eb="7">
      <t>ウンヨウ</t>
    </rPh>
    <rPh sb="7" eb="8">
      <t>ジ</t>
    </rPh>
    <phoneticPr fontId="32"/>
  </si>
  <si>
    <t>備考</t>
    <rPh sb="0" eb="2">
      <t>ビコウ</t>
    </rPh>
    <phoneticPr fontId="32"/>
  </si>
  <si>
    <t>消耗品</t>
    <rPh sb="0" eb="2">
      <t>ショウモウ</t>
    </rPh>
    <rPh sb="2" eb="3">
      <t>ヒン</t>
    </rPh>
    <phoneticPr fontId="32"/>
  </si>
  <si>
    <t>ラベル名称
(DeviceUIのみ)</t>
    <rPh sb="3" eb="5">
      <t>メイショウ</t>
    </rPh>
    <phoneticPr fontId="32"/>
  </si>
  <si>
    <t>System仕様</t>
    <rPh sb="6" eb="8">
      <t>シヨウ</t>
    </rPh>
    <phoneticPr fontId="32"/>
  </si>
  <si>
    <t>PFV定義
（自動入力）</t>
    <rPh sb="3" eb="5">
      <t>テイギ</t>
    </rPh>
    <rPh sb="7" eb="9">
      <t>ジドウ</t>
    </rPh>
    <rPh sb="9" eb="11">
      <t>ニュウリョク</t>
    </rPh>
    <phoneticPr fontId="32"/>
  </si>
  <si>
    <t>正式名称
(自動入力DB更新中)</t>
    <rPh sb="0" eb="2">
      <t>セイシキ</t>
    </rPh>
    <rPh sb="2" eb="4">
      <t>メイショウ</t>
    </rPh>
    <phoneticPr fontId="32"/>
  </si>
  <si>
    <t>NVM切り替えの場合の初期値</t>
    <rPh sb="3" eb="4">
      <t>キ</t>
    </rPh>
    <rPh sb="5" eb="6">
      <t>カ</t>
    </rPh>
    <rPh sb="8" eb="10">
      <t>バアイ</t>
    </rPh>
    <rPh sb="11" eb="14">
      <t>ショキチ</t>
    </rPh>
    <phoneticPr fontId="32"/>
  </si>
  <si>
    <t>交換自動検知有無
（○：有）</t>
    <rPh sb="2" eb="4">
      <t>ジドウ</t>
    </rPh>
    <rPh sb="4" eb="6">
      <t>ケンチ</t>
    </rPh>
    <rPh sb="6" eb="8">
      <t>ウム</t>
    </rPh>
    <rPh sb="12" eb="13">
      <t>アリ</t>
    </rPh>
    <phoneticPr fontId="32"/>
  </si>
  <si>
    <t>ユーザによるカウンタリセット要否（○：要）</t>
    <rPh sb="14" eb="16">
      <t>ヨウヒ</t>
    </rPh>
    <rPh sb="19" eb="20">
      <t>ヨウ</t>
    </rPh>
    <phoneticPr fontId="32"/>
  </si>
  <si>
    <t>残量(%)取得可否（○：可能）</t>
    <rPh sb="0" eb="2">
      <t>ザンリョウ</t>
    </rPh>
    <rPh sb="5" eb="7">
      <t>シュトク</t>
    </rPh>
    <rPh sb="7" eb="9">
      <t>カヒ</t>
    </rPh>
    <rPh sb="12" eb="14">
      <t>カノウ</t>
    </rPh>
    <phoneticPr fontId="32"/>
  </si>
  <si>
    <t>%取得できる場合　PreNearとする残量値</t>
    <rPh sb="1" eb="3">
      <t>シュトク</t>
    </rPh>
    <rPh sb="6" eb="8">
      <t>バアイ</t>
    </rPh>
    <rPh sb="19" eb="21">
      <t>ザンリョウ</t>
    </rPh>
    <rPh sb="21" eb="22">
      <t>アタイ</t>
    </rPh>
    <phoneticPr fontId="32"/>
  </si>
  <si>
    <t>抜け</t>
    <rPh sb="0" eb="1">
      <t>ヌ</t>
    </rPh>
    <phoneticPr fontId="32"/>
  </si>
  <si>
    <t>抜けている時にPrintできるか否か</t>
    <rPh sb="0" eb="1">
      <t>ヌ</t>
    </rPh>
    <rPh sb="5" eb="6">
      <t>トキ</t>
    </rPh>
    <rPh sb="16" eb="17">
      <t>イナ</t>
    </rPh>
    <phoneticPr fontId="32"/>
  </si>
  <si>
    <t>故障</t>
    <rPh sb="0" eb="2">
      <t>コショウ</t>
    </rPh>
    <phoneticPr fontId="32"/>
  </si>
  <si>
    <t>ミスマッチ</t>
    <phoneticPr fontId="32"/>
  </si>
  <si>
    <t xml:space="preserve">寿命到達時動作
</t>
    <rPh sb="0" eb="2">
      <t>ジュミョウ</t>
    </rPh>
    <rPh sb="2" eb="4">
      <t>トウタツ</t>
    </rPh>
    <rPh sb="4" eb="5">
      <t>トキ</t>
    </rPh>
    <rPh sb="5" eb="7">
      <t>ドウサ</t>
    </rPh>
    <phoneticPr fontId="32"/>
  </si>
  <si>
    <t>NVM切り替えの場合
初期値
(LifeEndPoint)</t>
    <rPh sb="3" eb="4">
      <t>キ</t>
    </rPh>
    <rPh sb="5" eb="6">
      <t>カ</t>
    </rPh>
    <rPh sb="8" eb="10">
      <t>バアイ</t>
    </rPh>
    <rPh sb="11" eb="14">
      <t>ショキチ</t>
    </rPh>
    <phoneticPr fontId="32"/>
  </si>
  <si>
    <t>NVM切り替えの場合
初期値
(DeadStopPoint)</t>
    <phoneticPr fontId="32"/>
  </si>
  <si>
    <t>ドラムシャットオフ自動解除機能のサポート有無（○：有）</t>
    <rPh sb="9" eb="11">
      <t>ジドウ</t>
    </rPh>
    <rPh sb="11" eb="13">
      <t>カイジョ</t>
    </rPh>
    <rPh sb="13" eb="15">
      <t>キノウ</t>
    </rPh>
    <rPh sb="20" eb="22">
      <t>ウム</t>
    </rPh>
    <rPh sb="25" eb="26">
      <t>アリ</t>
    </rPh>
    <phoneticPr fontId="32"/>
  </si>
  <si>
    <t>ミスマッチ</t>
    <phoneticPr fontId="32"/>
  </si>
  <si>
    <t>NVM切り替えの場合
初期値
(DeadStopPoint)</t>
    <phoneticPr fontId="32"/>
  </si>
  <si>
    <t>TONER_K</t>
    <phoneticPr fontId="7"/>
  </si>
  <si>
    <t>●</t>
    <phoneticPr fontId="32"/>
  </si>
  <si>
    <t>●</t>
    <phoneticPr fontId="7"/>
  </si>
  <si>
    <t>不要だがIOTから通知がきているもの。</t>
    <rPh sb="0" eb="2">
      <t>フヨウ</t>
    </rPh>
    <rPh sb="9" eb="11">
      <t>ツウチ</t>
    </rPh>
    <phoneticPr fontId="7"/>
  </si>
  <si>
    <t>UI表示</t>
    <rPh sb="2" eb="4">
      <t>ヒョウジ</t>
    </rPh>
    <phoneticPr fontId="32"/>
  </si>
  <si>
    <t>インスタンス(検討会記載)</t>
    <rPh sb="7" eb="10">
      <t>ケントウカイ</t>
    </rPh>
    <rPh sb="10" eb="12">
      <t>キサイ</t>
    </rPh>
    <phoneticPr fontId="32"/>
  </si>
  <si>
    <t>×</t>
    <phoneticPr fontId="1"/>
  </si>
  <si>
    <t>NearEmptyの7日前</t>
  </si>
  <si>
    <t>可能</t>
    <rPh sb="0" eb="2">
      <t>カノウ</t>
    </rPh>
    <phoneticPr fontId="1"/>
  </si>
  <si>
    <t>停止する</t>
    <rPh sb="0" eb="2">
      <t>テイシ</t>
    </rPh>
    <phoneticPr fontId="1"/>
  </si>
  <si>
    <r>
      <t>NearEmpty</t>
    </r>
    <r>
      <rPr>
        <sz val="9"/>
        <rFont val="MS UI Gothic"/>
        <family val="3"/>
        <charset val="128"/>
      </rPr>
      <t>の</t>
    </r>
    <r>
      <rPr>
        <sz val="9"/>
        <rFont val="Arial"/>
        <family val="2"/>
      </rPr>
      <t>7</t>
    </r>
    <r>
      <rPr>
        <sz val="9"/>
        <rFont val="MS UI Gothic"/>
        <family val="3"/>
        <charset val="128"/>
      </rPr>
      <t>日前</t>
    </r>
    <rPh sb="12" eb="13">
      <t>マエ</t>
    </rPh>
    <phoneticPr fontId="1"/>
  </si>
  <si>
    <t>Life Endの100000サイクル前</t>
    <rPh sb="19" eb="20">
      <t>マエ</t>
    </rPh>
    <phoneticPr fontId="1"/>
  </si>
  <si>
    <r>
      <rPr>
        <sz val="9"/>
        <rFont val="MS UI Gothic"/>
        <family val="3"/>
        <charset val="128"/>
      </rPr>
      <t>不可</t>
    </r>
    <rPh sb="0" eb="2">
      <t>フカ</t>
    </rPh>
    <phoneticPr fontId="1"/>
  </si>
  <si>
    <t>NVM切替</t>
    <rPh sb="3" eb="5">
      <t>キリカエ</t>
    </rPh>
    <phoneticPr fontId="1"/>
  </si>
  <si>
    <t>停止しない</t>
    <rPh sb="0" eb="2">
      <t>テイシ</t>
    </rPh>
    <phoneticPr fontId="1"/>
  </si>
  <si>
    <t>FX(</t>
    <phoneticPr fontId="7"/>
  </si>
  <si>
    <t>FX</t>
    <phoneticPr fontId="7"/>
  </si>
  <si>
    <t>Greif</t>
    <phoneticPr fontId="7"/>
  </si>
  <si>
    <t>UI表示</t>
    <rPh sb="2" eb="4">
      <t>ヒョウジ</t>
    </rPh>
    <phoneticPr fontId="7"/>
  </si>
  <si>
    <r>
      <t>&lt;</t>
    </r>
    <r>
      <rPr>
        <sz val="11"/>
        <rFont val="ＭＳ Ｐゴシック"/>
        <family val="3"/>
        <charset val="128"/>
      </rPr>
      <t>消耗品の</t>
    </r>
    <r>
      <rPr>
        <sz val="11"/>
        <rFont val="Arial"/>
        <family val="2"/>
      </rPr>
      <t>Quality-Life-xxx</t>
    </r>
    <r>
      <rPr>
        <sz val="11"/>
        <rFont val="ＭＳ Ｐゴシック"/>
        <family val="3"/>
        <charset val="128"/>
      </rPr>
      <t>の通知性</t>
    </r>
    <r>
      <rPr>
        <sz val="11"/>
        <rFont val="Arial"/>
        <family val="2"/>
      </rPr>
      <t>&gt;</t>
    </r>
  </si>
  <si>
    <r>
      <t>消耗品の</t>
    </r>
    <r>
      <rPr>
        <sz val="11"/>
        <rFont val="Arial"/>
        <family val="2"/>
      </rPr>
      <t>QualityLife</t>
    </r>
    <r>
      <rPr>
        <sz val="11"/>
        <rFont val="ＭＳ Ｐゴシック"/>
        <family val="3"/>
        <charset val="128"/>
      </rPr>
      <t>状態の通知性を表す情報のサポート有無は、「</t>
    </r>
    <r>
      <rPr>
        <sz val="11"/>
        <rFont val="Arial"/>
        <family val="2"/>
      </rPr>
      <t>DC Device Capabilities Update</t>
    </r>
    <r>
      <rPr>
        <sz val="11"/>
        <rFont val="ＭＳ Ｐゴシック"/>
        <family val="3"/>
        <charset val="128"/>
      </rPr>
      <t>」で通知される。</t>
    </r>
  </si>
  <si>
    <r>
      <rPr>
        <sz val="11"/>
        <rFont val="ＭＳ Ｐゴシック"/>
        <family val="3"/>
        <charset val="128"/>
      </rPr>
      <t>初期値</t>
    </r>
    <rPh sb="0" eb="3">
      <t>ショキチ</t>
    </rPh>
    <phoneticPr fontId="7"/>
  </si>
  <si>
    <r>
      <t>Internal CDI</t>
    </r>
    <r>
      <rPr>
        <sz val="11"/>
        <rFont val="ＭＳ Ｐゴシック"/>
        <family val="3"/>
        <charset val="128"/>
      </rPr>
      <t>（</t>
    </r>
    <r>
      <rPr>
        <sz val="11"/>
        <rFont val="Arial"/>
        <family val="2"/>
      </rPr>
      <t>DC Device Capabilities Update)</t>
    </r>
    <phoneticPr fontId="7"/>
  </si>
  <si>
    <r>
      <rPr>
        <sz val="11"/>
        <rFont val="ＭＳ Ｐゴシック"/>
        <family val="3"/>
        <charset val="128"/>
      </rPr>
      <t>インデックス</t>
    </r>
    <r>
      <rPr>
        <sz val="11"/>
        <rFont val="Arial"/>
        <family val="2"/>
      </rPr>
      <t>(PFV_CHANGEPARTS_xxx</t>
    </r>
    <r>
      <rPr>
        <sz val="11"/>
        <rFont val="ＭＳ Ｐゴシック"/>
        <family val="3"/>
        <charset val="128"/>
      </rPr>
      <t>）</t>
    </r>
    <phoneticPr fontId="7"/>
  </si>
  <si>
    <r>
      <rPr>
        <sz val="11"/>
        <rFont val="ＭＳ Ｐゴシック"/>
        <family val="3"/>
        <charset val="128"/>
      </rPr>
      <t>（</t>
    </r>
    <r>
      <rPr>
        <sz val="11"/>
        <rFont val="Arial"/>
        <family val="2"/>
      </rPr>
      <t>FX)</t>
    </r>
    <phoneticPr fontId="7"/>
  </si>
  <si>
    <r>
      <rPr>
        <sz val="11"/>
        <rFont val="ＭＳ Ｐゴシック"/>
        <family val="3"/>
        <charset val="128"/>
      </rPr>
      <t>（</t>
    </r>
    <r>
      <rPr>
        <sz val="11"/>
        <rFont val="Arial"/>
        <family val="2"/>
      </rPr>
      <t>AP)</t>
    </r>
    <phoneticPr fontId="7"/>
  </si>
  <si>
    <r>
      <rPr>
        <sz val="11"/>
        <rFont val="ＭＳ Ｐゴシック"/>
        <family val="3"/>
        <charset val="128"/>
      </rPr>
      <t>備考</t>
    </r>
    <rPh sb="0" eb="2">
      <t>ビコウ</t>
    </rPh>
    <phoneticPr fontId="7"/>
  </si>
  <si>
    <r>
      <rPr>
        <sz val="11"/>
        <rFont val="ＭＳ Ｐゴシック"/>
        <family val="3"/>
        <charset val="128"/>
      </rPr>
      <t>サポート</t>
    </r>
    <phoneticPr fontId="7"/>
  </si>
  <si>
    <t xml:space="preserve">D1.0.0
</t>
    <phoneticPr fontId="7"/>
  </si>
  <si>
    <t xml:space="preserve">Based on
消耗品リスト_Greif-Reiki(K2_20200306).xlsx
</t>
    <rPh sb="9" eb="11">
      <t>ショウモウ</t>
    </rPh>
    <rPh sb="11" eb="12">
      <t>ヒン</t>
    </rPh>
    <phoneticPr fontId="7"/>
  </si>
  <si>
    <r>
      <t>Product name =</t>
    </r>
    <r>
      <rPr>
        <b/>
        <i/>
        <shadow/>
        <sz val="18"/>
        <color indexed="10"/>
        <rFont val="Arial"/>
        <family val="2"/>
      </rPr>
      <t xml:space="preserve"> Greif</t>
    </r>
    <phoneticPr fontId="7"/>
  </si>
  <si>
    <r>
      <t>CT</t>
    </r>
    <r>
      <rPr>
        <sz val="10"/>
        <rFont val="ＭＳ ゴシック"/>
        <family val="3"/>
        <charset val="128"/>
      </rPr>
      <t xml:space="preserve">開部 </t>
    </r>
    <r>
      <rPr>
        <sz val="10"/>
        <rFont val="Courier New"/>
        <family val="3"/>
      </rPr>
      <t>CTD</t>
    </r>
    <r>
      <rPr>
        <sz val="10"/>
        <rFont val="ＭＳ ゴシック"/>
        <family val="3"/>
        <charset val="128"/>
      </rPr>
      <t>制御開統</t>
    </r>
    <r>
      <rPr>
        <sz val="10"/>
        <rFont val="Courier New"/>
        <family val="3"/>
      </rPr>
      <t xml:space="preserve">G 2G </t>
    </r>
    <r>
      <rPr>
        <sz val="10"/>
        <rFont val="ＭＳ Ｐゴシック"/>
        <family val="3"/>
        <charset val="128"/>
      </rPr>
      <t>藤田　裕三</t>
    </r>
    <rPh sb="17" eb="19">
      <t>フジタ</t>
    </rPh>
    <rPh sb="20" eb="22">
      <t>ユウゾウ</t>
    </rPh>
    <phoneticPr fontId="7"/>
  </si>
  <si>
    <r>
      <t>1. 4</t>
    </r>
    <r>
      <rPr>
        <sz val="11"/>
        <color indexed="22"/>
        <rFont val="ＭＳ Ｐゴシック"/>
        <family val="3"/>
        <charset val="128"/>
      </rPr>
      <t>本の</t>
    </r>
    <r>
      <rPr>
        <sz val="11"/>
        <color indexed="22"/>
        <rFont val="Arial"/>
        <family val="2"/>
      </rPr>
      <t>CRUM</t>
    </r>
    <r>
      <rPr>
        <sz val="11"/>
        <color indexed="22"/>
        <rFont val="ＭＳ Ｐゴシック"/>
        <family val="3"/>
        <charset val="128"/>
      </rPr>
      <t>の文字列が等しい場合</t>
    </r>
    <r>
      <rPr>
        <sz val="11"/>
        <color indexed="22"/>
        <rFont val="Arial"/>
        <family val="2"/>
      </rPr>
      <t xml:space="preserve"> 
</t>
    </r>
    <r>
      <rPr>
        <sz val="11"/>
        <color indexed="22"/>
        <rFont val="ＭＳ Ｐゴシック"/>
        <family val="3"/>
        <charset val="128"/>
      </rPr>
      <t>→</t>
    </r>
    <r>
      <rPr>
        <sz val="11"/>
        <color indexed="22"/>
        <rFont val="Arial"/>
        <family val="2"/>
      </rPr>
      <t xml:space="preserve"> crumInfoEnable</t>
    </r>
    <r>
      <rPr>
        <sz val="11"/>
        <color indexed="22"/>
        <rFont val="ＭＳ Ｐゴシック"/>
        <family val="3"/>
        <charset val="128"/>
      </rPr>
      <t>：有効、</t>
    </r>
    <r>
      <rPr>
        <sz val="11"/>
        <color indexed="22"/>
        <rFont val="Arial"/>
        <family val="2"/>
      </rPr>
      <t>crumInfo[1]</t>
    </r>
    <r>
      <rPr>
        <sz val="11"/>
        <color indexed="22"/>
        <rFont val="ＭＳ Ｐゴシック"/>
        <family val="3"/>
        <charset val="128"/>
      </rPr>
      <t>～</t>
    </r>
    <r>
      <rPr>
        <sz val="11"/>
        <color indexed="22"/>
        <rFont val="Arial"/>
        <family val="2"/>
      </rPr>
      <t>[8]</t>
    </r>
    <r>
      <rPr>
        <sz val="11"/>
        <color indexed="22"/>
        <rFont val="ＭＳ Ｐゴシック"/>
        <family val="3"/>
        <charset val="128"/>
      </rPr>
      <t>：</t>
    </r>
    <r>
      <rPr>
        <sz val="11"/>
        <color indexed="22"/>
        <rFont val="Arial"/>
        <family val="2"/>
      </rPr>
      <t>"PGS0372SGP(R)"
2</t>
    </r>
    <r>
      <rPr>
        <sz val="11"/>
        <color indexed="22"/>
        <rFont val="ＭＳ Ｐゴシック"/>
        <family val="3"/>
        <charset val="128"/>
      </rPr>
      <t>．</t>
    </r>
    <r>
      <rPr>
        <sz val="11"/>
        <color indexed="22"/>
        <rFont val="Arial"/>
        <family val="2"/>
      </rPr>
      <t>3rd Party</t>
    </r>
    <r>
      <rPr>
        <sz val="11"/>
        <color indexed="22"/>
        <rFont val="ＭＳ Ｐゴシック"/>
        <family val="3"/>
        <charset val="128"/>
      </rPr>
      <t>の</t>
    </r>
    <r>
      <rPr>
        <sz val="11"/>
        <color indexed="22"/>
        <rFont val="Arial"/>
        <family val="2"/>
      </rPr>
      <t>CRUM</t>
    </r>
    <r>
      <rPr>
        <sz val="11"/>
        <color indexed="22"/>
        <rFont val="ＭＳ Ｐゴシック"/>
        <family val="3"/>
        <charset val="128"/>
      </rPr>
      <t>で</t>
    </r>
    <r>
      <rPr>
        <sz val="11"/>
        <color indexed="22"/>
        <rFont val="Arial"/>
        <family val="2"/>
      </rPr>
      <t>4</t>
    </r>
    <r>
      <rPr>
        <sz val="11"/>
        <color indexed="22"/>
        <rFont val="ＭＳ Ｐゴシック"/>
        <family val="3"/>
        <charset val="128"/>
      </rPr>
      <t>本の</t>
    </r>
    <r>
      <rPr>
        <sz val="11"/>
        <color indexed="22"/>
        <rFont val="Arial"/>
        <family val="2"/>
      </rPr>
      <t>CRUM</t>
    </r>
    <r>
      <rPr>
        <sz val="11"/>
        <color indexed="22"/>
        <rFont val="ＭＳ Ｐゴシック"/>
        <family val="3"/>
        <charset val="128"/>
      </rPr>
      <t>の文字列が等しい場合</t>
    </r>
    <r>
      <rPr>
        <sz val="11"/>
        <color indexed="22"/>
        <rFont val="Arial"/>
        <family val="2"/>
      </rPr>
      <t xml:space="preserve"> 
</t>
    </r>
    <r>
      <rPr>
        <sz val="11"/>
        <color indexed="22"/>
        <rFont val="ＭＳ Ｐゴシック"/>
        <family val="3"/>
        <charset val="128"/>
      </rPr>
      <t>→</t>
    </r>
    <r>
      <rPr>
        <sz val="11"/>
        <color indexed="22"/>
        <rFont val="Arial"/>
        <family val="2"/>
      </rPr>
      <t xml:space="preserve"> crumInfoEnable</t>
    </r>
    <r>
      <rPr>
        <sz val="11"/>
        <color indexed="22"/>
        <rFont val="ＭＳ Ｐゴシック"/>
        <family val="3"/>
        <charset val="128"/>
      </rPr>
      <t>：有効、</t>
    </r>
    <r>
      <rPr>
        <sz val="11"/>
        <color indexed="22"/>
        <rFont val="Arial"/>
        <family val="2"/>
      </rPr>
      <t>crumInfo[1]</t>
    </r>
    <r>
      <rPr>
        <sz val="11"/>
        <color indexed="22"/>
        <rFont val="ＭＳ Ｐゴシック"/>
        <family val="3"/>
        <charset val="128"/>
      </rPr>
      <t>～</t>
    </r>
    <r>
      <rPr>
        <sz val="11"/>
        <color indexed="22"/>
        <rFont val="Arial"/>
        <family val="2"/>
      </rPr>
      <t>[8]</t>
    </r>
    <r>
      <rPr>
        <sz val="11"/>
        <color indexed="22"/>
        <rFont val="ＭＳ Ｐゴシック"/>
        <family val="3"/>
        <charset val="128"/>
      </rPr>
      <t>：</t>
    </r>
    <r>
      <rPr>
        <sz val="11"/>
        <color indexed="22"/>
        <rFont val="Arial"/>
        <family val="2"/>
      </rPr>
      <t>"</t>
    </r>
    <r>
      <rPr>
        <sz val="11"/>
        <color indexed="22"/>
        <rFont val="ＭＳ Ｐゴシック"/>
        <family val="3"/>
        <charset val="128"/>
      </rPr>
      <t>任意の文字列</t>
    </r>
    <r>
      <rPr>
        <sz val="11"/>
        <color indexed="22"/>
        <rFont val="Arial"/>
        <family val="2"/>
      </rPr>
      <t>"
3. 4</t>
    </r>
    <r>
      <rPr>
        <sz val="11"/>
        <color indexed="22"/>
        <rFont val="ＭＳ Ｐゴシック"/>
        <family val="3"/>
        <charset val="128"/>
      </rPr>
      <t>本の</t>
    </r>
    <r>
      <rPr>
        <sz val="11"/>
        <color indexed="22"/>
        <rFont val="Arial"/>
        <family val="2"/>
      </rPr>
      <t>CRUM</t>
    </r>
    <r>
      <rPr>
        <sz val="11"/>
        <color indexed="22"/>
        <rFont val="ＭＳ Ｐゴシック"/>
        <family val="3"/>
        <charset val="128"/>
      </rPr>
      <t>の文字列が異なる場合</t>
    </r>
    <r>
      <rPr>
        <sz val="11"/>
        <color indexed="22"/>
        <rFont val="Arial"/>
        <family val="2"/>
      </rPr>
      <t xml:space="preserve"> 
4</t>
    </r>
    <r>
      <rPr>
        <sz val="11"/>
        <color indexed="22"/>
        <rFont val="ＭＳ Ｐゴシック"/>
        <family val="3"/>
        <charset val="128"/>
      </rPr>
      <t>．</t>
    </r>
    <r>
      <rPr>
        <sz val="11"/>
        <color indexed="22"/>
        <rFont val="Arial"/>
        <family val="2"/>
      </rPr>
      <t>3rd Party</t>
    </r>
    <r>
      <rPr>
        <sz val="11"/>
        <color indexed="22"/>
        <rFont val="ＭＳ Ｐゴシック"/>
        <family val="3"/>
        <charset val="128"/>
      </rPr>
      <t>の</t>
    </r>
    <r>
      <rPr>
        <sz val="11"/>
        <color indexed="22"/>
        <rFont val="Arial"/>
        <family val="2"/>
      </rPr>
      <t>CRUM</t>
    </r>
    <r>
      <rPr>
        <sz val="11"/>
        <color indexed="22"/>
        <rFont val="ＭＳ Ｐゴシック"/>
        <family val="3"/>
        <charset val="128"/>
      </rPr>
      <t>で</t>
    </r>
    <r>
      <rPr>
        <sz val="11"/>
        <color indexed="22"/>
        <rFont val="Arial"/>
        <family val="2"/>
      </rPr>
      <t>4</t>
    </r>
    <r>
      <rPr>
        <sz val="11"/>
        <color indexed="22"/>
        <rFont val="ＭＳ Ｐゴシック"/>
        <family val="3"/>
        <charset val="128"/>
      </rPr>
      <t>本の</t>
    </r>
    <r>
      <rPr>
        <sz val="11"/>
        <color indexed="22"/>
        <rFont val="Arial"/>
        <family val="2"/>
      </rPr>
      <t>CRUM</t>
    </r>
    <r>
      <rPr>
        <sz val="11"/>
        <color indexed="22"/>
        <rFont val="ＭＳ Ｐゴシック"/>
        <family val="3"/>
        <charset val="128"/>
      </rPr>
      <t>の文字列が異なる場合</t>
    </r>
    <r>
      <rPr>
        <sz val="11"/>
        <color indexed="22"/>
        <rFont val="Arial"/>
        <family val="2"/>
      </rPr>
      <t xml:space="preserve"> 
5. 3rd Party</t>
    </r>
    <r>
      <rPr>
        <sz val="11"/>
        <color indexed="22"/>
        <rFont val="ＭＳ Ｐゴシック"/>
        <family val="3"/>
        <charset val="128"/>
      </rPr>
      <t>の</t>
    </r>
    <r>
      <rPr>
        <sz val="11"/>
        <color indexed="22"/>
        <rFont val="Arial"/>
        <family val="2"/>
      </rPr>
      <t>CRUM</t>
    </r>
    <r>
      <rPr>
        <sz val="11"/>
        <color indexed="22"/>
        <rFont val="ＭＳ Ｐゴシック"/>
        <family val="3"/>
        <charset val="128"/>
      </rPr>
      <t>以外で</t>
    </r>
    <r>
      <rPr>
        <sz val="11"/>
        <color indexed="22"/>
        <rFont val="Arial"/>
        <family val="2"/>
      </rPr>
      <t>4</t>
    </r>
    <r>
      <rPr>
        <sz val="11"/>
        <color indexed="22"/>
        <rFont val="ＭＳ Ｐゴシック"/>
        <family val="3"/>
        <charset val="128"/>
      </rPr>
      <t>本の</t>
    </r>
    <r>
      <rPr>
        <sz val="11"/>
        <color indexed="22"/>
        <rFont val="Arial"/>
        <family val="2"/>
      </rPr>
      <t>CRUM</t>
    </r>
    <r>
      <rPr>
        <sz val="11"/>
        <color indexed="22"/>
        <rFont val="ＭＳ Ｐゴシック"/>
        <family val="3"/>
        <charset val="128"/>
      </rPr>
      <t>の文字列は等しいが</t>
    </r>
    <r>
      <rPr>
        <sz val="11"/>
        <color indexed="22"/>
        <rFont val="Arial"/>
        <family val="2"/>
      </rPr>
      <t>"PGS0372SGP(R)"</t>
    </r>
    <r>
      <rPr>
        <sz val="11"/>
        <color indexed="22"/>
        <rFont val="ＭＳ Ｐゴシック"/>
        <family val="3"/>
        <charset val="128"/>
      </rPr>
      <t>以外の場合
→</t>
    </r>
    <r>
      <rPr>
        <sz val="11"/>
        <color indexed="22"/>
        <rFont val="Arial"/>
        <family val="2"/>
      </rPr>
      <t xml:space="preserve"> crumInfoEnable</t>
    </r>
    <r>
      <rPr>
        <sz val="11"/>
        <color indexed="22"/>
        <rFont val="ＭＳ Ｐゴシック"/>
        <family val="3"/>
        <charset val="128"/>
      </rPr>
      <t>：無効、</t>
    </r>
    <r>
      <rPr>
        <sz val="11"/>
        <color indexed="22"/>
        <rFont val="Arial"/>
        <family val="2"/>
      </rPr>
      <t>crumInfo[1]</t>
    </r>
    <r>
      <rPr>
        <sz val="11"/>
        <color indexed="22"/>
        <rFont val="ＭＳ Ｐゴシック"/>
        <family val="3"/>
        <charset val="128"/>
      </rPr>
      <t>～</t>
    </r>
    <r>
      <rPr>
        <sz val="11"/>
        <color indexed="22"/>
        <rFont val="Arial"/>
        <family val="2"/>
      </rPr>
      <t>[8]</t>
    </r>
    <r>
      <rPr>
        <sz val="11"/>
        <color indexed="22"/>
        <rFont val="ＭＳ Ｐゴシック"/>
        <family val="3"/>
        <charset val="128"/>
      </rPr>
      <t>：</t>
    </r>
    <r>
      <rPr>
        <sz val="11"/>
        <color indexed="22"/>
        <rFont val="Arial"/>
        <family val="2"/>
      </rPr>
      <t>"N/A(</t>
    </r>
    <r>
      <rPr>
        <sz val="11"/>
        <color indexed="22"/>
        <rFont val="ＭＳ Ｐゴシック"/>
        <family val="3"/>
        <charset val="128"/>
      </rPr>
      <t>なんでもよい</t>
    </r>
    <r>
      <rPr>
        <sz val="11"/>
        <color indexed="22"/>
        <rFont val="Arial"/>
        <family val="2"/>
      </rPr>
      <t xml:space="preserve">)"
</t>
    </r>
    <r>
      <rPr>
        <sz val="11"/>
        <color indexed="22"/>
        <rFont val="ＭＳ Ｐゴシック"/>
        <family val="3"/>
        <charset val="128"/>
      </rPr>
      <t>※対応しないプロダクトの場合は通知不要</t>
    </r>
    <rPh sb="338" eb="342">
      <t>ツウチフヨウ</t>
    </rPh>
    <phoneticPr fontId="7"/>
  </si>
  <si>
    <t xml:space="preserve">例
"Genuine PGS0387SGP(R) Toner"
"106R03536"
</t>
    <rPh sb="0" eb="1">
      <t>レイ</t>
    </rPh>
    <phoneticPr fontId="7"/>
  </si>
  <si>
    <t>PGS1257SGP</t>
  </si>
  <si>
    <t>(*1) PFRSC_IOT_CONTROL_DESCRIPTION_BITの、SPECIAL_ENHANCE_DRUM_CRU / FUSER_UNIT_CRU / CC_ASSY_CRUを参照して、CRU/ERUを決定する。(PGS2048SGP3096)</t>
  </si>
  <si>
    <t>(*1)トナーのPreNear状態の通知性は、PFRID_IOT_CONTROL_DESCRIPTION_BITのTONER_PRE_NEAR_STATUS_ENABLEを参照して、更新する。（PGS2048SGP8522）</t>
  </si>
  <si>
    <t>(*5) CC Assyの状態は、PFRID_IOT_CONTROL_DESCRIPTION_BITのSPECIAL_ENHANCE_CC_ASSY_READYを参照して、決定する。（PGS2048SGP4918）</t>
    <rPh sb="13" eb="15">
      <t>ジョウタイ</t>
    </rPh>
    <rPh sb="86" eb="88">
      <t>ケッテイ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</si>
</sst>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7">
    <font>
      <sz val="10"/>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u/>
      <sz val="11"/>
      <color indexed="12"/>
      <name val="ＭＳ Ｐゴシック"/>
      <family val="3"/>
      <charset val="128"/>
    </font>
    <font>
      <sz val="10"/>
      <name val="Courier New"/>
      <family val="3"/>
    </font>
    <font>
      <sz val="10"/>
      <name val="ＭＳ Ｐゴシック"/>
      <family val="3"/>
      <charset val="128"/>
    </font>
    <font>
      <b/>
      <i/>
      <shadow/>
      <sz val="18"/>
      <name val="Arial"/>
      <family val="2"/>
    </font>
    <font>
      <b/>
      <i/>
      <sz val="12"/>
      <name val="Arial"/>
      <family val="2"/>
    </font>
    <font>
      <b/>
      <i/>
      <shadow/>
      <sz val="18"/>
      <name val="ＭＳ Ｐゴシック"/>
      <family val="3"/>
      <charset val="128"/>
    </font>
    <font>
      <b/>
      <sz val="10"/>
      <name val="ＭＳ Ｐゴシック"/>
      <family val="3"/>
      <charset val="128"/>
    </font>
    <font>
      <u/>
      <sz val="10"/>
      <color indexed="12"/>
      <name val="ＭＳ Ｐゴシック"/>
      <family val="3"/>
      <charset val="128"/>
    </font>
    <font>
      <b/>
      <i/>
      <shadow/>
      <sz val="18"/>
      <color indexed="10"/>
      <name val="Arial"/>
      <family val="2"/>
    </font>
    <font>
      <sz val="10"/>
      <color indexed="8"/>
      <name val="ＭＳ Ｐゴシック"/>
      <family val="3"/>
      <charset val="128"/>
    </font>
    <font>
      <sz val="10"/>
      <color indexed="8"/>
      <name val="Courier New"/>
      <family val="3"/>
    </font>
    <font>
      <sz val="9"/>
      <name val="Arial"/>
      <family val="2"/>
    </font>
    <font>
      <sz val="9"/>
      <name val="ＭＳ Ｐゴシック"/>
      <family val="3"/>
      <charset val="128"/>
    </font>
    <font>
      <sz val="9"/>
      <color indexed="81"/>
      <name val="ＭＳ Ｐゴシック"/>
      <family val="3"/>
      <charset val="128"/>
    </font>
    <font>
      <b/>
      <sz val="9"/>
      <color indexed="81"/>
      <name val="ＭＳ Ｐゴシック"/>
      <family val="3"/>
      <charset val="128"/>
    </font>
    <font>
      <sz val="9"/>
      <name val="MS UI Gothic"/>
      <family val="3"/>
      <charset val="128"/>
    </font>
    <font>
      <sz val="6"/>
      <name val="ＭＳ Ｐゴシック"/>
      <family val="3"/>
      <charset val="128"/>
    </font>
    <font>
      <b/>
      <i/>
      <sz val="12"/>
      <color rgb="FFFF0000"/>
      <name val="Arial"/>
      <family val="2"/>
    </font>
    <font>
      <sz val="10"/>
      <color theme="1"/>
      <name val="ＭＳ Ｐゴシック"/>
      <family val="3"/>
      <charset val="128"/>
    </font>
    <font>
      <sz val="10"/>
      <color theme="1"/>
      <name val="Courier New"/>
      <family val="3"/>
    </font>
    <font>
      <sz val="9"/>
      <color rgb="FFFF0000"/>
      <name val="ＭＳ Ｐゴシック"/>
      <family val="3"/>
      <charset val="128"/>
    </font>
    <font>
      <b/>
      <sz val="9"/>
      <color theme="1"/>
      <name val="ＭＳ Ｐゴシック"/>
      <family val="3"/>
      <charset val="128"/>
    </font>
    <font>
      <b/>
      <sz val="9"/>
      <color theme="1"/>
      <name val="ＭＳ Ｐゴシック"/>
      <family val="3"/>
      <charset val="128"/>
      <scheme val="minor"/>
    </font>
    <font>
      <sz val="9"/>
      <color rgb="FFFF0000"/>
      <name val="ＭＳ Ｐゴシック"/>
      <family val="3"/>
      <charset val="128"/>
      <scheme val="minor"/>
    </font>
    <font>
      <sz val="6"/>
      <name val="ＭＳ Ｐゴシック"/>
      <family val="2"/>
      <charset val="128"/>
      <scheme val="minor"/>
    </font>
    <font>
      <sz val="9"/>
      <color rgb="FF0000FF"/>
      <name val="Arial"/>
      <family val="2"/>
    </font>
    <font>
      <b/>
      <sz val="9"/>
      <color indexed="81"/>
      <name val="MS P ゴシック"/>
      <family val="3"/>
      <charset val="128"/>
    </font>
    <font>
      <sz val="9"/>
      <color theme="0" tint="-0.34998626667073579"/>
      <name val="ＭＳ Ｐゴシック"/>
      <family val="3"/>
      <charset val="128"/>
    </font>
    <font>
      <sz val="11"/>
      <name val="Arial"/>
      <family val="2"/>
    </font>
    <font>
      <b/>
      <sz val="12"/>
      <name val="Arial"/>
      <family val="2"/>
    </font>
    <font>
      <b/>
      <sz val="12"/>
      <name val="ＭＳ Ｐゴシック"/>
      <family val="3"/>
      <charset val="128"/>
    </font>
    <font>
      <b/>
      <sz val="11"/>
      <name val="Arial"/>
      <family val="2"/>
    </font>
    <font>
      <sz val="11"/>
      <color indexed="15"/>
      <name val="Arial"/>
      <family val="2"/>
    </font>
    <font>
      <sz val="11"/>
      <color indexed="15"/>
      <name val="ＭＳ Ｐゴシック"/>
      <family val="3"/>
      <charset val="128"/>
    </font>
    <font>
      <u/>
      <sz val="11"/>
      <name val="ＭＳ Ｐゴシック"/>
      <family val="3"/>
      <charset val="128"/>
    </font>
    <font>
      <sz val="11"/>
      <color rgb="FFFF0000"/>
      <name val="ＭＳ Ｐゴシック"/>
      <family val="3"/>
      <charset val="128"/>
    </font>
    <font>
      <sz val="11"/>
      <color rgb="FFFF0000"/>
      <name val="Arial"/>
      <family val="2"/>
    </font>
    <font>
      <sz val="11"/>
      <color indexed="22"/>
      <name val="Arial"/>
      <family val="2"/>
    </font>
    <font>
      <sz val="11"/>
      <color indexed="22"/>
      <name val="ＭＳ Ｐゴシック"/>
      <family val="3"/>
      <charset val="128"/>
    </font>
    <font>
      <sz val="11"/>
      <color theme="0" tint="-0.499984740745262"/>
      <name val="Arial"/>
      <family val="2"/>
    </font>
    <font>
      <sz val="11"/>
      <color theme="0" tint="-0.499984740745262"/>
      <name val="ＭＳ Ｐゴシック"/>
      <family val="3"/>
      <charset val="128"/>
    </font>
    <font>
      <sz val="11"/>
      <color theme="0" tint="-0.34998626667073579"/>
      <name val="Arial"/>
      <family val="2"/>
    </font>
    <font>
      <sz val="11"/>
      <color indexed="55"/>
      <name val="Arial"/>
      <family val="2"/>
    </font>
    <font>
      <sz val="11"/>
      <color indexed="55"/>
      <name val="ＭＳ Ｐゴシック"/>
      <family val="3"/>
      <charset val="128"/>
    </font>
    <font>
      <sz val="11"/>
      <color theme="0" tint="-0.249977111117893"/>
      <name val="Arial"/>
      <family val="2"/>
    </font>
    <font>
      <sz val="11"/>
      <color theme="0" tint="-0.249977111117893"/>
      <name val="ＭＳ Ｐゴシック"/>
      <family val="3"/>
      <charset val="128"/>
    </font>
    <font>
      <sz val="11"/>
      <color indexed="8"/>
      <name val="Arial"/>
      <family val="2"/>
    </font>
    <font>
      <sz val="11"/>
      <color indexed="10"/>
      <name val="Arial"/>
      <family val="2"/>
    </font>
    <font>
      <sz val="11"/>
      <color theme="0" tint="-0.34998626667073579"/>
      <name val="ＭＳ Ｐゴシック"/>
      <family val="3"/>
      <charset val="128"/>
    </font>
    <font>
      <sz val="11"/>
      <color indexed="8"/>
      <name val="ＭＳ Ｐゴシック"/>
      <family val="3"/>
      <charset val="128"/>
    </font>
    <font>
      <sz val="11"/>
      <color theme="1"/>
      <name val="Arial"/>
      <family val="2"/>
    </font>
    <font>
      <sz val="11"/>
      <name val="ＭＳ Ｐゴシック"/>
      <family val="3"/>
      <charset val="128"/>
      <scheme val="minor"/>
    </font>
    <font>
      <sz val="11"/>
      <color rgb="FFC0C0C0"/>
      <name val="Arial"/>
      <family val="2"/>
    </font>
    <font>
      <sz val="11"/>
      <color indexed="12"/>
      <name val="Arial"/>
      <family val="2"/>
    </font>
    <font>
      <sz val="10"/>
      <name val="Arial"/>
      <family val="2"/>
    </font>
    <font>
      <sz val="9"/>
      <color indexed="81"/>
      <name val="MS P ゴシック"/>
      <family val="3"/>
      <charset val="128"/>
    </font>
    <font>
      <b/>
      <sz val="9"/>
      <name val="ＭＳ Ｐゴシック"/>
      <family val="3"/>
      <charset val="128"/>
    </font>
    <font>
      <b/>
      <sz val="11"/>
      <name val="MS UI Gothic"/>
      <family val="3"/>
      <charset val="128"/>
    </font>
    <font>
      <sz val="10"/>
      <name val="ＭＳ ゴシック"/>
      <family val="3"/>
      <charset val="128"/>
    </font>
  </fonts>
  <fills count="19">
    <fill>
      <patternFill patternType="none"/>
    </fill>
    <fill>
      <patternFill patternType="gray125"/>
    </fill>
    <fill>
      <patternFill patternType="solid">
        <fgColor indexed="44"/>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00"/>
        <bgColor indexed="64"/>
      </patternFill>
    </fill>
    <fill>
      <patternFill patternType="solid">
        <fgColor theme="4" tint="0.59999389629810485"/>
        <bgColor indexed="64"/>
      </patternFill>
    </fill>
    <fill>
      <patternFill patternType="solid">
        <fgColor rgb="FF3366FF"/>
        <bgColor indexed="64"/>
      </patternFill>
    </fill>
    <fill>
      <patternFill patternType="solid">
        <fgColor rgb="FFFFC000"/>
        <bgColor indexed="64"/>
      </patternFill>
    </fill>
    <fill>
      <patternFill patternType="solid">
        <fgColor theme="0" tint="-0.499984740745262"/>
        <bgColor indexed="64"/>
      </patternFill>
    </fill>
    <fill>
      <patternFill patternType="solid">
        <fgColor rgb="FF3333FF"/>
        <bgColor indexed="64"/>
      </patternFill>
    </fill>
    <fill>
      <patternFill patternType="solid">
        <fgColor indexed="15"/>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tint="-0.249977111117893"/>
        <bgColor indexed="64"/>
      </patternFill>
    </fill>
    <fill>
      <patternFill patternType="solid">
        <fgColor theme="9" tint="-0.249977111117893"/>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diagonal/>
    </border>
    <border>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top/>
      <bottom/>
      <diagonal/>
    </border>
    <border>
      <left style="thin">
        <color indexed="64"/>
      </left>
      <right/>
      <top/>
      <bottom style="thin">
        <color indexed="64"/>
      </bottom>
      <diagonal/>
    </border>
    <border>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double">
        <color indexed="64"/>
      </left>
      <right/>
      <top/>
      <bottom/>
      <diagonal/>
    </border>
    <border>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s>
  <cellStyleXfs count="9">
    <xf numFmtId="0" fontId="0" fillId="0" borderId="0"/>
    <xf numFmtId="0" fontId="8" fillId="0" borderId="0" applyNumberFormat="0" applyFill="0" applyBorder="0" applyAlignment="0" applyProtection="0">
      <alignment vertical="top"/>
      <protection locked="0"/>
    </xf>
    <xf numFmtId="0" fontId="6" fillId="0" borderId="0"/>
    <xf numFmtId="0" fontId="10" fillId="0" borderId="0"/>
    <xf numFmtId="0" fontId="5" fillId="0" borderId="0">
      <alignment vertical="center"/>
    </xf>
    <xf numFmtId="0" fontId="4" fillId="0" borderId="0">
      <alignment vertical="center"/>
    </xf>
    <xf numFmtId="0" fontId="3" fillId="0" borderId="0">
      <alignment vertical="center"/>
    </xf>
    <xf numFmtId="0" fontId="6" fillId="0" borderId="0">
      <alignment vertical="center"/>
    </xf>
    <xf numFmtId="0" fontId="2" fillId="0" borderId="0">
      <alignment vertical="center"/>
    </xf>
  </cellStyleXfs>
  <cellXfs count="972">
    <xf numFmtId="0" fontId="0" fillId="0" borderId="0" xfId="0"/>
    <xf numFmtId="0" fontId="12" fillId="0" borderId="0" xfId="3" applyFont="1" applyAlignment="1">
      <alignment horizontal="left" wrapText="1" indent="2"/>
    </xf>
    <xf numFmtId="0" fontId="9" fillId="0" borderId="0" xfId="3" applyFont="1" applyAlignment="1">
      <alignment wrapText="1"/>
    </xf>
    <xf numFmtId="0" fontId="11" fillId="0" borderId="0" xfId="3" applyFont="1" applyAlignment="1">
      <alignment horizontal="left" wrapText="1" indent="2"/>
    </xf>
    <xf numFmtId="0" fontId="11" fillId="0" borderId="0" xfId="3" applyFont="1" applyAlignment="1">
      <alignment wrapText="1"/>
    </xf>
    <xf numFmtId="0" fontId="9" fillId="0" borderId="0" xfId="3" applyFont="1" applyAlignment="1">
      <alignment horizontal="right" wrapText="1"/>
    </xf>
    <xf numFmtId="0" fontId="9" fillId="0" borderId="0" xfId="3" applyFont="1" applyAlignment="1">
      <alignment vertical="center" wrapText="1"/>
    </xf>
    <xf numFmtId="0" fontId="14" fillId="0" borderId="0" xfId="3" applyFont="1" applyAlignment="1">
      <alignment vertical="center" wrapText="1"/>
    </xf>
    <xf numFmtId="0" fontId="10" fillId="0" borderId="0" xfId="3" applyFont="1" applyAlignment="1">
      <alignment vertical="center" wrapText="1"/>
    </xf>
    <xf numFmtId="0" fontId="15" fillId="0" borderId="0" xfId="1" applyFont="1" applyAlignment="1" applyProtection="1">
      <alignment vertical="center" wrapText="1"/>
    </xf>
    <xf numFmtId="0" fontId="25" fillId="0" borderId="0" xfId="3" applyFont="1" applyAlignment="1">
      <alignment wrapText="1"/>
    </xf>
    <xf numFmtId="14" fontId="26" fillId="2" borderId="8" xfId="0" applyNumberFormat="1" applyFont="1" applyFill="1" applyBorder="1" applyAlignment="1">
      <alignment horizontal="left" vertical="top" wrapText="1"/>
    </xf>
    <xf numFmtId="0" fontId="26" fillId="2" borderId="9" xfId="0" applyFont="1" applyFill="1" applyBorder="1" applyAlignment="1">
      <alignment horizontal="left" vertical="top" wrapText="1"/>
    </xf>
    <xf numFmtId="0" fontId="26" fillId="2" borderId="10" xfId="0" applyFont="1" applyFill="1" applyBorder="1" applyAlignment="1">
      <alignment horizontal="left" vertical="top" wrapText="1"/>
    </xf>
    <xf numFmtId="0" fontId="27" fillId="0" borderId="0" xfId="0" applyFont="1" applyAlignment="1">
      <alignment vertical="top"/>
    </xf>
    <xf numFmtId="0" fontId="26" fillId="0" borderId="1" xfId="0" applyFont="1" applyFill="1" applyBorder="1" applyAlignment="1">
      <alignment vertical="top" wrapText="1"/>
    </xf>
    <xf numFmtId="0" fontId="26" fillId="0" borderId="1" xfId="0" applyFont="1" applyFill="1" applyBorder="1" applyAlignment="1">
      <alignment vertical="top"/>
    </xf>
    <xf numFmtId="0" fontId="26" fillId="0" borderId="11" xfId="0" applyFont="1" applyFill="1" applyBorder="1" applyAlignment="1">
      <alignment horizontal="left" vertical="top" wrapText="1"/>
    </xf>
    <xf numFmtId="0" fontId="27" fillId="0" borderId="0" xfId="0" applyFont="1" applyAlignment="1">
      <alignment horizontal="left" vertical="top"/>
    </xf>
    <xf numFmtId="14" fontId="27" fillId="0" borderId="0" xfId="0" applyNumberFormat="1" applyFont="1" applyAlignment="1">
      <alignment vertical="top"/>
    </xf>
    <xf numFmtId="0" fontId="27" fillId="0" borderId="0" xfId="0" applyFont="1" applyAlignment="1">
      <alignment vertical="top" wrapText="1"/>
    </xf>
    <xf numFmtId="0" fontId="27" fillId="0" borderId="0" xfId="0" applyFont="1" applyFill="1" applyAlignment="1">
      <alignment vertical="top"/>
    </xf>
    <xf numFmtId="14" fontId="27" fillId="0" borderId="12" xfId="0" applyNumberFormat="1" applyFont="1" applyFill="1" applyBorder="1" applyAlignment="1">
      <alignment vertical="top"/>
    </xf>
    <xf numFmtId="0" fontId="27" fillId="0" borderId="13" xfId="0" applyFont="1" applyFill="1" applyBorder="1" applyAlignment="1">
      <alignment vertical="top"/>
    </xf>
    <xf numFmtId="0" fontId="26" fillId="0" borderId="13" xfId="0" applyFont="1" applyFill="1" applyBorder="1" applyAlignment="1">
      <alignment vertical="top" wrapText="1"/>
    </xf>
    <xf numFmtId="0" fontId="26" fillId="0" borderId="13" xfId="0" applyFont="1" applyFill="1" applyBorder="1" applyAlignment="1">
      <alignment vertical="top"/>
    </xf>
    <xf numFmtId="0" fontId="26" fillId="0" borderId="14" xfId="0" applyFont="1" applyFill="1" applyBorder="1" applyAlignment="1">
      <alignment horizontal="left" vertical="top" wrapText="1"/>
    </xf>
    <xf numFmtId="0" fontId="27" fillId="0" borderId="1" xfId="0" applyFont="1" applyFill="1" applyBorder="1" applyAlignment="1">
      <alignment vertical="top" wrapText="1"/>
    </xf>
    <xf numFmtId="0" fontId="20" fillId="0" borderId="0" xfId="0" applyFont="1"/>
    <xf numFmtId="0" fontId="28" fillId="0" borderId="0" xfId="0" applyFont="1" applyBorder="1" applyAlignment="1">
      <alignment horizontal="center" vertical="center" wrapText="1"/>
    </xf>
    <xf numFmtId="0" fontId="20" fillId="6" borderId="17"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0" borderId="17" xfId="0" applyFont="1" applyBorder="1" applyAlignment="1">
      <alignment horizontal="right" vertical="center" wrapText="1"/>
    </xf>
    <xf numFmtId="0" fontId="20" fillId="0" borderId="18" xfId="0" applyFont="1" applyBorder="1" applyAlignment="1">
      <alignment horizontal="justify" vertical="center" wrapText="1"/>
    </xf>
    <xf numFmtId="0" fontId="20" fillId="0" borderId="3" xfId="0" applyFont="1" applyBorder="1" applyAlignment="1">
      <alignment horizontal="center" vertical="center" wrapText="1"/>
    </xf>
    <xf numFmtId="0" fontId="20" fillId="0" borderId="3" xfId="0" applyFont="1" applyBorder="1" applyAlignment="1">
      <alignment horizontal="justify" vertical="center" wrapText="1"/>
    </xf>
    <xf numFmtId="0" fontId="20" fillId="0" borderId="3"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0" borderId="17" xfId="0" applyFont="1" applyBorder="1" applyAlignment="1">
      <alignment horizontal="center" vertical="center" wrapText="1"/>
    </xf>
    <xf numFmtId="0" fontId="26" fillId="0" borderId="20" xfId="0" applyFont="1" applyFill="1" applyBorder="1" applyAlignment="1">
      <alignment horizontal="left" vertical="top" wrapText="1"/>
    </xf>
    <xf numFmtId="0" fontId="19" fillId="0" borderId="0" xfId="0" applyFont="1" applyAlignment="1">
      <alignment horizontal="justify" vertical="center"/>
    </xf>
    <xf numFmtId="0" fontId="20" fillId="0" borderId="1" xfId="0" applyFont="1" applyBorder="1" applyAlignment="1">
      <alignment horizontal="justify" vertical="center"/>
    </xf>
    <xf numFmtId="0" fontId="20" fillId="6" borderId="5" xfId="0" applyFont="1" applyFill="1" applyBorder="1" applyAlignment="1">
      <alignment horizontal="left" vertical="center" wrapText="1"/>
    </xf>
    <xf numFmtId="0" fontId="29" fillId="8" borderId="1" xfId="0" applyFont="1" applyFill="1" applyBorder="1" applyAlignment="1">
      <alignment horizontal="center" vertical="center" wrapText="1"/>
    </xf>
    <xf numFmtId="0" fontId="20" fillId="0" borderId="0" xfId="0" applyFont="1" applyAlignment="1">
      <alignment horizontal="justify" vertical="center"/>
    </xf>
    <xf numFmtId="0" fontId="29" fillId="8" borderId="1" xfId="0" applyFont="1" applyFill="1" applyBorder="1" applyAlignment="1">
      <alignment vertical="center"/>
    </xf>
    <xf numFmtId="0" fontId="30" fillId="0" borderId="0" xfId="0" applyFont="1" applyAlignment="1">
      <alignment vertical="center"/>
    </xf>
    <xf numFmtId="0" fontId="20" fillId="0" borderId="1" xfId="0" applyFont="1" applyBorder="1" applyAlignment="1">
      <alignment vertical="center"/>
    </xf>
    <xf numFmtId="0" fontId="20" fillId="0" borderId="0" xfId="0" applyFont="1" applyAlignment="1">
      <alignment vertical="center"/>
    </xf>
    <xf numFmtId="0" fontId="20" fillId="0" borderId="0" xfId="0" applyFont="1" applyBorder="1" applyAlignment="1">
      <alignment vertical="center"/>
    </xf>
    <xf numFmtId="0" fontId="31" fillId="0" borderId="0" xfId="0" applyFont="1" applyAlignment="1">
      <alignment vertical="center"/>
    </xf>
    <xf numFmtId="0" fontId="20" fillId="0" borderId="1" xfId="0" applyFont="1" applyFill="1" applyBorder="1" applyAlignment="1">
      <alignment vertical="center"/>
    </xf>
    <xf numFmtId="0" fontId="31" fillId="0" borderId="1" xfId="0" applyFont="1" applyBorder="1" applyAlignment="1">
      <alignment vertical="center"/>
    </xf>
    <xf numFmtId="0" fontId="20" fillId="9" borderId="1" xfId="0" applyFont="1" applyFill="1" applyBorder="1" applyAlignment="1">
      <alignment vertical="center"/>
    </xf>
    <xf numFmtId="0" fontId="20" fillId="0" borderId="1" xfId="0" applyFont="1" applyFill="1" applyBorder="1"/>
    <xf numFmtId="0" fontId="20" fillId="9" borderId="1" xfId="0" applyFont="1" applyFill="1" applyBorder="1" applyAlignment="1">
      <alignment horizontal="justify" vertical="center"/>
    </xf>
    <xf numFmtId="0" fontId="26" fillId="0" borderId="2" xfId="0" applyFont="1" applyFill="1" applyBorder="1" applyAlignment="1">
      <alignment vertical="top" wrapText="1"/>
    </xf>
    <xf numFmtId="0" fontId="20" fillId="0" borderId="17" xfId="0" applyFont="1" applyFill="1" applyBorder="1" applyAlignment="1">
      <alignment horizontal="center" vertical="center" wrapText="1"/>
    </xf>
    <xf numFmtId="176" fontId="27" fillId="0" borderId="19" xfId="0" applyNumberFormat="1" applyFont="1" applyFill="1" applyBorder="1" applyAlignment="1">
      <alignment horizontal="right" vertical="top"/>
    </xf>
    <xf numFmtId="0" fontId="20" fillId="10" borderId="3" xfId="0" applyFont="1" applyFill="1" applyBorder="1" applyAlignment="1">
      <alignment horizontal="center" vertical="center" wrapText="1"/>
    </xf>
    <xf numFmtId="0" fontId="20" fillId="10" borderId="17" xfId="0" applyFont="1" applyFill="1" applyBorder="1" applyAlignment="1">
      <alignment horizontal="center" vertical="center" wrapText="1"/>
    </xf>
    <xf numFmtId="0" fontId="20" fillId="0" borderId="0" xfId="2" applyFont="1" applyAlignment="1">
      <alignment vertical="center"/>
    </xf>
    <xf numFmtId="0" fontId="20" fillId="0" borderId="0" xfId="2" applyFont="1" applyBorder="1" applyAlignment="1">
      <alignment vertical="center"/>
    </xf>
    <xf numFmtId="0" fontId="20" fillId="0" borderId="0" xfId="2" applyFont="1" applyFill="1" applyAlignment="1">
      <alignment vertical="center"/>
    </xf>
    <xf numFmtId="0" fontId="20" fillId="0" borderId="0" xfId="2" applyFont="1" applyFill="1"/>
    <xf numFmtId="0" fontId="20" fillId="0" borderId="0" xfId="2" applyFont="1"/>
    <xf numFmtId="0" fontId="29" fillId="8" borderId="1" xfId="2" applyFont="1" applyFill="1" applyBorder="1" applyAlignment="1">
      <alignment horizontal="center" vertical="center" wrapText="1"/>
    </xf>
    <xf numFmtId="0" fontId="29" fillId="8" borderId="1" xfId="2" applyFont="1" applyFill="1" applyBorder="1" applyAlignment="1">
      <alignment horizontal="right" vertical="center" wrapText="1"/>
    </xf>
    <xf numFmtId="0" fontId="20" fillId="7" borderId="1" xfId="2" applyFont="1" applyFill="1" applyBorder="1" applyAlignment="1">
      <alignment horizontal="center" vertical="center"/>
    </xf>
    <xf numFmtId="0" fontId="20" fillId="0" borderId="1" xfId="2" applyFont="1" applyFill="1" applyBorder="1"/>
    <xf numFmtId="0" fontId="20" fillId="0" borderId="1" xfId="2" applyFont="1" applyFill="1" applyBorder="1" applyAlignment="1">
      <alignment horizontal="right"/>
    </xf>
    <xf numFmtId="0" fontId="20" fillId="0" borderId="1" xfId="2" applyFont="1" applyBorder="1" applyAlignment="1">
      <alignment horizontal="center" vertical="center"/>
    </xf>
    <xf numFmtId="0" fontId="20" fillId="0" borderId="1" xfId="2" applyFont="1" applyBorder="1" applyAlignment="1">
      <alignment vertical="center"/>
    </xf>
    <xf numFmtId="0" fontId="20" fillId="0" borderId="1" xfId="2" applyFont="1" applyBorder="1" applyAlignment="1">
      <alignment horizontal="right" vertical="center"/>
    </xf>
    <xf numFmtId="0" fontId="20" fillId="0" borderId="1" xfId="2" applyFont="1" applyFill="1" applyBorder="1" applyAlignment="1">
      <alignment vertical="center"/>
    </xf>
    <xf numFmtId="0" fontId="20" fillId="0" borderId="1" xfId="2" applyFont="1" applyFill="1" applyBorder="1" applyAlignment="1">
      <alignment horizontal="justify" vertical="center"/>
    </xf>
    <xf numFmtId="0" fontId="20" fillId="0" borderId="0" xfId="2" applyFont="1" applyAlignment="1">
      <alignment horizontal="right" vertical="center"/>
    </xf>
    <xf numFmtId="0" fontId="20" fillId="9" borderId="1" xfId="2" applyFont="1" applyFill="1" applyBorder="1"/>
    <xf numFmtId="0" fontId="20" fillId="9" borderId="1" xfId="2" applyFont="1" applyFill="1" applyBorder="1" applyAlignment="1">
      <alignment horizontal="right"/>
    </xf>
    <xf numFmtId="0" fontId="20" fillId="9" borderId="1" xfId="2" applyFont="1" applyFill="1" applyBorder="1" applyAlignment="1">
      <alignment vertical="center"/>
    </xf>
    <xf numFmtId="0" fontId="20" fillId="9" borderId="1" xfId="2" applyFont="1" applyFill="1" applyBorder="1" applyAlignment="1">
      <alignment horizontal="justify" vertical="center"/>
    </xf>
    <xf numFmtId="0" fontId="20" fillId="0" borderId="0" xfId="2" applyFont="1" applyAlignment="1">
      <alignment horizontal="right"/>
    </xf>
    <xf numFmtId="0" fontId="20" fillId="0" borderId="1" xfId="2" applyFont="1" applyFill="1" applyBorder="1" applyAlignment="1">
      <alignment horizontal="right" vertical="center"/>
    </xf>
    <xf numFmtId="0" fontId="20" fillId="9" borderId="1" xfId="0" applyFont="1" applyFill="1" applyBorder="1" applyAlignment="1">
      <alignment vertical="center" wrapText="1"/>
    </xf>
    <xf numFmtId="0" fontId="20" fillId="11" borderId="1" xfId="2" applyFont="1" applyFill="1" applyBorder="1"/>
    <xf numFmtId="0" fontId="20" fillId="11" borderId="1" xfId="2" applyFont="1" applyFill="1" applyBorder="1" applyAlignment="1">
      <alignment vertical="center"/>
    </xf>
    <xf numFmtId="0" fontId="20" fillId="11" borderId="1" xfId="2" applyFont="1" applyFill="1" applyBorder="1" applyAlignment="1">
      <alignment horizontal="justify" vertical="center"/>
    </xf>
    <xf numFmtId="0" fontId="20" fillId="12" borderId="1" xfId="2" applyFont="1" applyFill="1" applyBorder="1" applyAlignment="1">
      <alignment vertical="center"/>
    </xf>
    <xf numFmtId="0" fontId="20" fillId="12" borderId="1" xfId="2" applyFont="1" applyFill="1" applyBorder="1"/>
    <xf numFmtId="0" fontId="20" fillId="12" borderId="1" xfId="2" applyFont="1" applyFill="1" applyBorder="1" applyAlignment="1">
      <alignment horizontal="justify" vertical="center"/>
    </xf>
    <xf numFmtId="0" fontId="20" fillId="7" borderId="17" xfId="0" applyFont="1" applyFill="1" applyBorder="1" applyAlignment="1">
      <alignment horizontal="justify" vertical="center" wrapText="1"/>
    </xf>
    <xf numFmtId="0" fontId="20" fillId="7" borderId="18" xfId="0" applyFont="1" applyFill="1" applyBorder="1" applyAlignment="1">
      <alignment horizontal="justify" vertical="center" wrapText="1"/>
    </xf>
    <xf numFmtId="0" fontId="19" fillId="0" borderId="21" xfId="0" applyFont="1" applyBorder="1" applyAlignment="1">
      <alignment horizontal="justify" vertical="center" wrapText="1"/>
    </xf>
    <xf numFmtId="0" fontId="19" fillId="0" borderId="3" xfId="0" applyFont="1" applyBorder="1" applyAlignment="1">
      <alignment horizontal="justify" vertical="center" wrapText="1"/>
    </xf>
    <xf numFmtId="0" fontId="20" fillId="0" borderId="21" xfId="0" applyFont="1" applyBorder="1" applyAlignment="1">
      <alignment horizontal="justify" vertical="center" wrapText="1"/>
    </xf>
    <xf numFmtId="0" fontId="33" fillId="0" borderId="0" xfId="0" applyFont="1" applyAlignment="1">
      <alignment horizontal="justify" vertical="center"/>
    </xf>
    <xf numFmtId="0" fontId="19" fillId="0" borderId="0" xfId="0" applyFont="1" applyAlignment="1">
      <alignment horizontal="center" vertical="center"/>
    </xf>
    <xf numFmtId="9" fontId="20" fillId="10" borderId="3" xfId="0" applyNumberFormat="1" applyFont="1" applyFill="1" applyBorder="1" applyAlignment="1">
      <alignment horizontal="center" vertical="center" wrapText="1"/>
    </xf>
    <xf numFmtId="9" fontId="20" fillId="0" borderId="17" xfId="0" applyNumberFormat="1" applyFont="1" applyFill="1" applyBorder="1" applyAlignment="1">
      <alignment horizontal="center" vertical="center" wrapText="1"/>
    </xf>
    <xf numFmtId="0" fontId="35" fillId="0" borderId="0" xfId="0" applyFont="1" applyFill="1"/>
    <xf numFmtId="0" fontId="36" fillId="0" borderId="0" xfId="2" applyFont="1" applyFill="1" applyAlignment="1">
      <alignment vertical="top"/>
    </xf>
    <xf numFmtId="0" fontId="37" fillId="0" borderId="0" xfId="2" applyFont="1" applyAlignment="1">
      <alignment vertical="top"/>
    </xf>
    <xf numFmtId="49" fontId="36" fillId="0" borderId="0" xfId="2" applyNumberFormat="1" applyFont="1" applyAlignment="1">
      <alignment vertical="top"/>
    </xf>
    <xf numFmtId="0" fontId="36" fillId="0" borderId="0" xfId="2" applyFont="1" applyAlignment="1">
      <alignment vertical="top"/>
    </xf>
    <xf numFmtId="49" fontId="36" fillId="0" borderId="0" xfId="2" applyNumberFormat="1" applyFont="1" applyAlignment="1">
      <alignment vertical="top" wrapText="1"/>
    </xf>
    <xf numFmtId="0" fontId="36" fillId="0" borderId="0" xfId="2" applyFont="1" applyAlignment="1">
      <alignment vertical="top" wrapText="1"/>
    </xf>
    <xf numFmtId="0" fontId="37" fillId="0" borderId="0" xfId="2" applyFont="1" applyAlignment="1">
      <alignment horizontal="left" vertical="top"/>
    </xf>
    <xf numFmtId="49" fontId="6" fillId="0" borderId="0" xfId="2" applyNumberFormat="1" applyFont="1" applyAlignment="1">
      <alignment vertical="top"/>
    </xf>
    <xf numFmtId="0" fontId="39" fillId="0" borderId="0" xfId="2" applyFont="1" applyAlignment="1">
      <alignment vertical="top"/>
    </xf>
    <xf numFmtId="0" fontId="36" fillId="0" borderId="0" xfId="2" applyFont="1" applyAlignment="1">
      <alignment horizontal="left" vertical="top"/>
    </xf>
    <xf numFmtId="0" fontId="36" fillId="13" borderId="6" xfId="2" applyFont="1" applyFill="1" applyBorder="1" applyAlignment="1">
      <alignment horizontal="left" vertical="top"/>
    </xf>
    <xf numFmtId="49" fontId="36" fillId="13" borderId="22" xfId="2" applyNumberFormat="1" applyFont="1" applyFill="1" applyBorder="1" applyAlignment="1">
      <alignment vertical="top"/>
    </xf>
    <xf numFmtId="0" fontId="36" fillId="13" borderId="23" xfId="2" applyFont="1" applyFill="1" applyBorder="1" applyAlignment="1">
      <alignment horizontal="left" vertical="top"/>
    </xf>
    <xf numFmtId="0" fontId="36" fillId="13" borderId="22" xfId="2" applyFont="1" applyFill="1" applyBorder="1" applyAlignment="1">
      <alignment horizontal="centerContinuous" vertical="top"/>
    </xf>
    <xf numFmtId="49" fontId="36" fillId="13" borderId="22" xfId="2" applyNumberFormat="1" applyFont="1" applyFill="1" applyBorder="1" applyAlignment="1">
      <alignment horizontal="centerContinuous" vertical="top" wrapText="1"/>
    </xf>
    <xf numFmtId="49" fontId="36" fillId="13" borderId="22" xfId="2" applyNumberFormat="1" applyFont="1" applyFill="1" applyBorder="1" applyAlignment="1">
      <alignment horizontal="centerContinuous" vertical="top"/>
    </xf>
    <xf numFmtId="0" fontId="36" fillId="13" borderId="22" xfId="2" applyFont="1" applyFill="1" applyBorder="1" applyAlignment="1">
      <alignment horizontal="centerContinuous" vertical="top" wrapText="1"/>
    </xf>
    <xf numFmtId="0" fontId="36" fillId="13" borderId="25" xfId="2" applyFont="1" applyFill="1" applyBorder="1" applyAlignment="1">
      <alignment vertical="top"/>
    </xf>
    <xf numFmtId="49" fontId="36" fillId="13" borderId="23" xfId="2" applyNumberFormat="1" applyFont="1" applyFill="1" applyBorder="1" applyAlignment="1">
      <alignment vertical="top"/>
    </xf>
    <xf numFmtId="0" fontId="36" fillId="0" borderId="0" xfId="2" applyFont="1" applyFill="1" applyBorder="1" applyAlignment="1">
      <alignment vertical="top"/>
    </xf>
    <xf numFmtId="0" fontId="36" fillId="0" borderId="0" xfId="2" applyFont="1" applyFill="1" applyBorder="1" applyAlignment="1">
      <alignment vertical="top" wrapText="1"/>
    </xf>
    <xf numFmtId="0" fontId="36" fillId="13" borderId="27" xfId="2" applyFont="1" applyFill="1" applyBorder="1" applyAlignment="1">
      <alignment vertical="top"/>
    </xf>
    <xf numFmtId="49" fontId="36" fillId="13" borderId="28" xfId="2" applyNumberFormat="1" applyFont="1" applyFill="1" applyBorder="1" applyAlignment="1">
      <alignment vertical="top"/>
    </xf>
    <xf numFmtId="49" fontId="36" fillId="13" borderId="28" xfId="2" applyNumberFormat="1" applyFont="1" applyFill="1" applyBorder="1" applyAlignment="1">
      <alignment vertical="top" wrapText="1"/>
    </xf>
    <xf numFmtId="0" fontId="36" fillId="13" borderId="28" xfId="2" applyFont="1" applyFill="1" applyBorder="1" applyAlignment="1">
      <alignment vertical="top" wrapText="1"/>
    </xf>
    <xf numFmtId="0" fontId="36" fillId="13" borderId="30" xfId="2" applyFont="1" applyFill="1" applyBorder="1" applyAlignment="1">
      <alignment vertical="top"/>
    </xf>
    <xf numFmtId="49" fontId="36" fillId="13" borderId="27" xfId="2" applyNumberFormat="1" applyFont="1" applyFill="1" applyBorder="1" applyAlignment="1">
      <alignment vertical="top"/>
    </xf>
    <xf numFmtId="0" fontId="36" fillId="13" borderId="33" xfId="2" applyFont="1" applyFill="1" applyBorder="1" applyAlignment="1">
      <alignment vertical="top" wrapText="1"/>
    </xf>
    <xf numFmtId="0" fontId="40" fillId="13" borderId="34" xfId="7" applyFont="1" applyFill="1" applyBorder="1" applyAlignment="1">
      <alignment horizontal="left" vertical="top"/>
    </xf>
    <xf numFmtId="0" fontId="40" fillId="13" borderId="33" xfId="7" applyFont="1" applyFill="1" applyBorder="1" applyAlignment="1">
      <alignment horizontal="left" vertical="top"/>
    </xf>
    <xf numFmtId="0" fontId="40" fillId="13" borderId="31" xfId="7" applyFont="1" applyFill="1" applyBorder="1" applyAlignment="1">
      <alignment horizontal="left" vertical="top"/>
    </xf>
    <xf numFmtId="0" fontId="36" fillId="14" borderId="6" xfId="2" applyFont="1" applyFill="1" applyBorder="1" applyAlignment="1">
      <alignment vertical="top"/>
    </xf>
    <xf numFmtId="49" fontId="36" fillId="14" borderId="36" xfId="2" applyNumberFormat="1" applyFont="1" applyFill="1" applyBorder="1" applyAlignment="1">
      <alignment vertical="top"/>
    </xf>
    <xf numFmtId="0" fontId="36" fillId="15" borderId="37" xfId="2" applyFont="1" applyFill="1" applyBorder="1" applyAlignment="1">
      <alignment vertical="top"/>
    </xf>
    <xf numFmtId="0" fontId="36" fillId="14" borderId="38" xfId="2" applyFont="1" applyFill="1" applyBorder="1" applyAlignment="1">
      <alignment vertical="top"/>
    </xf>
    <xf numFmtId="49" fontId="36" fillId="14" borderId="2" xfId="2" applyNumberFormat="1" applyFont="1" applyFill="1" applyBorder="1" applyAlignment="1">
      <alignment vertical="top" wrapText="1"/>
    </xf>
    <xf numFmtId="49" fontId="36" fillId="14" borderId="6" xfId="2" applyNumberFormat="1" applyFont="1" applyFill="1" applyBorder="1" applyAlignment="1">
      <alignment vertical="top"/>
    </xf>
    <xf numFmtId="0" fontId="36" fillId="14" borderId="1" xfId="2" applyFont="1" applyFill="1" applyBorder="1" applyAlignment="1">
      <alignment vertical="top" wrapText="1"/>
    </xf>
    <xf numFmtId="0" fontId="36" fillId="14" borderId="24" xfId="2" applyFont="1" applyFill="1" applyBorder="1" applyAlignment="1">
      <alignment vertical="top"/>
    </xf>
    <xf numFmtId="0" fontId="6" fillId="14" borderId="39" xfId="2" applyFont="1" applyFill="1" applyBorder="1" applyAlignment="1">
      <alignment vertical="top"/>
    </xf>
    <xf numFmtId="0" fontId="36" fillId="14" borderId="40" xfId="2" applyFont="1" applyFill="1" applyBorder="1" applyAlignment="1">
      <alignment vertical="top"/>
    </xf>
    <xf numFmtId="0" fontId="36" fillId="14" borderId="28" xfId="2" applyFont="1" applyFill="1" applyBorder="1" applyAlignment="1">
      <alignment vertical="top" wrapText="1"/>
    </xf>
    <xf numFmtId="0" fontId="42" fillId="14" borderId="29" xfId="1" applyFont="1" applyFill="1" applyBorder="1" applyAlignment="1" applyProtection="1">
      <alignment vertical="top"/>
    </xf>
    <xf numFmtId="0" fontId="36" fillId="14" borderId="29" xfId="2" applyFont="1" applyFill="1" applyBorder="1" applyAlignment="1">
      <alignment vertical="top"/>
    </xf>
    <xf numFmtId="0" fontId="44" fillId="14" borderId="40" xfId="2" applyFont="1" applyFill="1" applyBorder="1" applyAlignment="1">
      <alignment vertical="top"/>
    </xf>
    <xf numFmtId="0" fontId="44" fillId="14" borderId="1" xfId="2" applyFont="1" applyFill="1" applyBorder="1" applyAlignment="1">
      <alignment vertical="top" wrapText="1"/>
    </xf>
    <xf numFmtId="0" fontId="44" fillId="14" borderId="29" xfId="2" applyFont="1" applyFill="1" applyBorder="1" applyAlignment="1">
      <alignment vertical="top"/>
    </xf>
    <xf numFmtId="0" fontId="43" fillId="14" borderId="39" xfId="2" applyFont="1" applyFill="1" applyBorder="1" applyAlignment="1">
      <alignment vertical="top"/>
    </xf>
    <xf numFmtId="0" fontId="44" fillId="0" borderId="0" xfId="2" applyFont="1" applyFill="1" applyBorder="1" applyAlignment="1">
      <alignment vertical="top"/>
    </xf>
    <xf numFmtId="0" fontId="44" fillId="0" borderId="0" xfId="2" applyFont="1" applyFill="1" applyBorder="1" applyAlignment="1">
      <alignment vertical="top" wrapText="1"/>
    </xf>
    <xf numFmtId="0" fontId="44" fillId="0" borderId="0" xfId="2" applyFont="1" applyAlignment="1">
      <alignment vertical="top"/>
    </xf>
    <xf numFmtId="0" fontId="36" fillId="15" borderId="42" xfId="2" applyFont="1" applyFill="1" applyBorder="1" applyAlignment="1">
      <alignment vertical="top"/>
    </xf>
    <xf numFmtId="0" fontId="36" fillId="14" borderId="34" xfId="2" applyFont="1" applyFill="1" applyBorder="1" applyAlignment="1">
      <alignment vertical="top" wrapText="1"/>
    </xf>
    <xf numFmtId="0" fontId="36" fillId="14" borderId="2" xfId="2" applyFont="1" applyFill="1" applyBorder="1" applyAlignment="1">
      <alignment vertical="top" wrapText="1"/>
    </xf>
    <xf numFmtId="0" fontId="45" fillId="0" borderId="0" xfId="2" applyFont="1" applyFill="1" applyAlignment="1">
      <alignment vertical="top"/>
    </xf>
    <xf numFmtId="0" fontId="45" fillId="14" borderId="6" xfId="2" applyFont="1" applyFill="1" applyBorder="1" applyAlignment="1">
      <alignment vertical="top"/>
    </xf>
    <xf numFmtId="49" fontId="45" fillId="14" borderId="36" xfId="2" applyNumberFormat="1" applyFont="1" applyFill="1" applyBorder="1" applyAlignment="1">
      <alignment vertical="top"/>
    </xf>
    <xf numFmtId="0" fontId="45" fillId="14" borderId="40" xfId="2" applyFont="1" applyFill="1" applyBorder="1" applyAlignment="1">
      <alignment vertical="top"/>
    </xf>
    <xf numFmtId="0" fontId="45" fillId="14" borderId="6" xfId="2" applyFont="1" applyFill="1" applyBorder="1" applyAlignment="1">
      <alignment vertical="top" wrapText="1"/>
    </xf>
    <xf numFmtId="0" fontId="45" fillId="14" borderId="1" xfId="2" applyFont="1" applyFill="1" applyBorder="1" applyAlignment="1">
      <alignment vertical="top" wrapText="1"/>
    </xf>
    <xf numFmtId="0" fontId="45" fillId="14" borderId="29" xfId="2" applyFont="1" applyFill="1" applyBorder="1" applyAlignment="1">
      <alignment vertical="top"/>
    </xf>
    <xf numFmtId="0" fontId="45" fillId="14" borderId="39" xfId="2" applyFont="1" applyFill="1" applyBorder="1" applyAlignment="1">
      <alignment vertical="top"/>
    </xf>
    <xf numFmtId="0" fontId="45" fillId="0" borderId="0" xfId="2" applyFont="1" applyFill="1" applyBorder="1" applyAlignment="1">
      <alignment vertical="top"/>
    </xf>
    <xf numFmtId="0" fontId="45" fillId="0" borderId="0" xfId="2" applyFont="1" applyFill="1" applyBorder="1" applyAlignment="1">
      <alignment vertical="top" wrapText="1"/>
    </xf>
    <xf numFmtId="0" fontId="45" fillId="0" borderId="0" xfId="2" applyFont="1" applyAlignment="1">
      <alignment vertical="top"/>
    </xf>
    <xf numFmtId="0" fontId="36" fillId="14" borderId="6" xfId="2" applyFont="1" applyFill="1" applyBorder="1" applyAlignment="1">
      <alignment vertical="top" wrapText="1"/>
    </xf>
    <xf numFmtId="0" fontId="6" fillId="14" borderId="39" xfId="2" applyFill="1" applyBorder="1" applyAlignment="1">
      <alignment vertical="top"/>
    </xf>
    <xf numFmtId="0" fontId="47" fillId="14" borderId="6" xfId="2" applyFont="1" applyFill="1" applyBorder="1" applyAlignment="1">
      <alignment vertical="top"/>
    </xf>
    <xf numFmtId="0" fontId="47" fillId="14" borderId="40" xfId="2" applyFont="1" applyFill="1" applyBorder="1" applyAlignment="1">
      <alignment vertical="top"/>
    </xf>
    <xf numFmtId="0" fontId="47" fillId="14" borderId="6" xfId="2" applyFont="1" applyFill="1" applyBorder="1" applyAlignment="1">
      <alignment vertical="top" wrapText="1"/>
    </xf>
    <xf numFmtId="0" fontId="47" fillId="14" borderId="1" xfId="2" applyFont="1" applyFill="1" applyBorder="1" applyAlignment="1">
      <alignment vertical="top" wrapText="1"/>
    </xf>
    <xf numFmtId="0" fontId="47" fillId="14" borderId="29" xfId="2" applyFont="1" applyFill="1" applyBorder="1" applyAlignment="1">
      <alignment vertical="top"/>
    </xf>
    <xf numFmtId="0" fontId="47" fillId="0" borderId="0" xfId="2" applyFont="1" applyFill="1" applyBorder="1" applyAlignment="1">
      <alignment vertical="top"/>
    </xf>
    <xf numFmtId="0" fontId="47" fillId="0" borderId="0" xfId="2" applyFont="1" applyFill="1" applyBorder="1" applyAlignment="1">
      <alignment vertical="top" wrapText="1"/>
    </xf>
    <xf numFmtId="0" fontId="47" fillId="0" borderId="0" xfId="2" applyFont="1" applyAlignment="1">
      <alignment vertical="top"/>
    </xf>
    <xf numFmtId="0" fontId="50" fillId="14" borderId="1" xfId="2" applyFont="1" applyFill="1" applyBorder="1" applyAlignment="1">
      <alignment vertical="top" wrapText="1"/>
    </xf>
    <xf numFmtId="0" fontId="52" fillId="0" borderId="0" xfId="2" applyFont="1" applyFill="1" applyAlignment="1">
      <alignment vertical="top"/>
    </xf>
    <xf numFmtId="0" fontId="52" fillId="14" borderId="6" xfId="2" applyFont="1" applyFill="1" applyBorder="1" applyAlignment="1">
      <alignment vertical="top"/>
    </xf>
    <xf numFmtId="49" fontId="52" fillId="14" borderId="36" xfId="2" applyNumberFormat="1" applyFont="1" applyFill="1" applyBorder="1" applyAlignment="1">
      <alignment vertical="top"/>
    </xf>
    <xf numFmtId="0" fontId="52" fillId="14" borderId="40" xfId="2" applyFont="1" applyFill="1" applyBorder="1" applyAlignment="1">
      <alignment vertical="top"/>
    </xf>
    <xf numFmtId="0" fontId="52" fillId="14" borderId="6" xfId="2" applyFont="1" applyFill="1" applyBorder="1" applyAlignment="1">
      <alignment vertical="top" wrapText="1"/>
    </xf>
    <xf numFmtId="0" fontId="52" fillId="14" borderId="1" xfId="2" applyFont="1" applyFill="1" applyBorder="1" applyAlignment="1">
      <alignment vertical="top" wrapText="1"/>
    </xf>
    <xf numFmtId="0" fontId="52" fillId="14" borderId="29" xfId="2" applyFont="1" applyFill="1" applyBorder="1" applyAlignment="1">
      <alignment vertical="top"/>
    </xf>
    <xf numFmtId="0" fontId="52" fillId="14" borderId="39" xfId="2" applyFont="1" applyFill="1" applyBorder="1" applyAlignment="1">
      <alignment vertical="top"/>
    </xf>
    <xf numFmtId="0" fontId="52" fillId="0" borderId="0" xfId="2" applyFont="1" applyFill="1" applyBorder="1" applyAlignment="1">
      <alignment vertical="top"/>
    </xf>
    <xf numFmtId="0" fontId="52" fillId="0" borderId="0" xfId="2" applyFont="1" applyFill="1" applyBorder="1" applyAlignment="1">
      <alignment vertical="top" wrapText="1"/>
    </xf>
    <xf numFmtId="0" fontId="52" fillId="0" borderId="0" xfId="2" applyFont="1" applyAlignment="1">
      <alignment vertical="top"/>
    </xf>
    <xf numFmtId="0" fontId="52" fillId="14" borderId="27" xfId="2" applyFont="1" applyFill="1" applyBorder="1" applyAlignment="1">
      <alignment vertical="top"/>
    </xf>
    <xf numFmtId="0" fontId="52" fillId="14" borderId="2" xfId="2" applyFont="1" applyFill="1" applyBorder="1" applyAlignment="1">
      <alignment vertical="top"/>
    </xf>
    <xf numFmtId="0" fontId="52" fillId="14" borderId="28" xfId="2" applyFont="1" applyFill="1" applyBorder="1" applyAlignment="1">
      <alignment vertical="top"/>
    </xf>
    <xf numFmtId="0" fontId="52" fillId="0" borderId="30" xfId="2" applyFont="1" applyFill="1" applyBorder="1" applyAlignment="1">
      <alignment vertical="top"/>
    </xf>
    <xf numFmtId="0" fontId="52" fillId="14" borderId="33" xfId="2" applyFont="1" applyFill="1" applyBorder="1" applyAlignment="1">
      <alignment vertical="top"/>
    </xf>
    <xf numFmtId="0" fontId="52" fillId="14" borderId="34" xfId="2" applyFont="1" applyFill="1" applyBorder="1" applyAlignment="1">
      <alignment vertical="top"/>
    </xf>
    <xf numFmtId="0" fontId="52" fillId="14" borderId="35" xfId="2" applyFont="1" applyFill="1" applyBorder="1" applyAlignment="1">
      <alignment vertical="top"/>
    </xf>
    <xf numFmtId="49" fontId="36" fillId="0" borderId="0" xfId="2" applyNumberFormat="1" applyFont="1" applyFill="1" applyBorder="1" applyAlignment="1">
      <alignment vertical="top"/>
    </xf>
    <xf numFmtId="0" fontId="54" fillId="0" borderId="0" xfId="2" applyFont="1" applyBorder="1" applyAlignment="1">
      <alignment horizontal="left" vertical="top"/>
    </xf>
    <xf numFmtId="0" fontId="36" fillId="13" borderId="42" xfId="2" applyFont="1" applyFill="1" applyBorder="1" applyAlignment="1">
      <alignment horizontal="centerContinuous" vertical="top"/>
    </xf>
    <xf numFmtId="0" fontId="36" fillId="13" borderId="43" xfId="2" applyFont="1" applyFill="1" applyBorder="1" applyAlignment="1">
      <alignment horizontal="centerContinuous" vertical="top" wrapText="1"/>
    </xf>
    <xf numFmtId="0" fontId="36" fillId="13" borderId="24" xfId="2" applyFont="1" applyFill="1" applyBorder="1" applyAlignment="1">
      <alignment vertical="top" wrapText="1"/>
    </xf>
    <xf numFmtId="0" fontId="36" fillId="13" borderId="43" xfId="2" applyFont="1" applyFill="1" applyBorder="1" applyAlignment="1">
      <alignment horizontal="centerContinuous" vertical="top"/>
    </xf>
    <xf numFmtId="0" fontId="36" fillId="13" borderId="2" xfId="2" applyFont="1" applyFill="1" applyBorder="1" applyAlignment="1">
      <alignment vertical="top"/>
    </xf>
    <xf numFmtId="0" fontId="36" fillId="13" borderId="6" xfId="2" applyFont="1" applyFill="1" applyBorder="1" applyAlignment="1">
      <alignment vertical="top" wrapText="1"/>
    </xf>
    <xf numFmtId="49" fontId="36" fillId="13" borderId="41" xfId="2" applyNumberFormat="1" applyFont="1" applyFill="1" applyBorder="1" applyAlignment="1">
      <alignment vertical="top"/>
    </xf>
    <xf numFmtId="0" fontId="36" fillId="13" borderId="44" xfId="2" applyFont="1" applyFill="1" applyBorder="1" applyAlignment="1">
      <alignment vertical="top"/>
    </xf>
    <xf numFmtId="0" fontId="36" fillId="13" borderId="46" xfId="2" applyFont="1" applyFill="1" applyBorder="1" applyAlignment="1">
      <alignment vertical="top"/>
    </xf>
    <xf numFmtId="49" fontId="36" fillId="13" borderId="34" xfId="2" applyNumberFormat="1" applyFont="1" applyFill="1" applyBorder="1" applyAlignment="1">
      <alignment vertical="top" wrapText="1"/>
    </xf>
    <xf numFmtId="0" fontId="36" fillId="13" borderId="34" xfId="2" applyFont="1" applyFill="1" applyBorder="1" applyAlignment="1">
      <alignment vertical="top" wrapText="1"/>
    </xf>
    <xf numFmtId="0" fontId="36" fillId="13" borderId="35" xfId="2" applyFont="1" applyFill="1" applyBorder="1" applyAlignment="1">
      <alignment vertical="top" wrapText="1"/>
    </xf>
    <xf numFmtId="0" fontId="36" fillId="13" borderId="43" xfId="2" applyFont="1" applyFill="1" applyBorder="1" applyAlignment="1">
      <alignment vertical="top"/>
    </xf>
    <xf numFmtId="0" fontId="36" fillId="13" borderId="34" xfId="2" applyFont="1" applyFill="1" applyBorder="1" applyAlignment="1">
      <alignment vertical="top"/>
    </xf>
    <xf numFmtId="0" fontId="36" fillId="13" borderId="1" xfId="2" applyFont="1" applyFill="1" applyBorder="1" applyAlignment="1">
      <alignment vertical="top" wrapText="1"/>
    </xf>
    <xf numFmtId="0" fontId="36" fillId="13" borderId="46" xfId="2" applyFont="1" applyFill="1" applyBorder="1" applyAlignment="1">
      <alignment vertical="top" wrapText="1"/>
    </xf>
    <xf numFmtId="49" fontId="36" fillId="14" borderId="2" xfId="2" applyNumberFormat="1" applyFont="1" applyFill="1" applyBorder="1" applyAlignment="1">
      <alignment vertical="top"/>
    </xf>
    <xf numFmtId="49" fontId="36" fillId="14" borderId="41" xfId="2" applyNumberFormat="1" applyFont="1" applyFill="1" applyBorder="1" applyAlignment="1">
      <alignment vertical="top"/>
    </xf>
    <xf numFmtId="0" fontId="36" fillId="16" borderId="37" xfId="2" applyFont="1" applyFill="1" applyBorder="1" applyAlignment="1">
      <alignment vertical="top"/>
    </xf>
    <xf numFmtId="49" fontId="36" fillId="14" borderId="1" xfId="2" applyNumberFormat="1" applyFont="1" applyFill="1" applyBorder="1" applyAlignment="1">
      <alignment vertical="top" wrapText="1"/>
    </xf>
    <xf numFmtId="0" fontId="36" fillId="14" borderId="40" xfId="2" applyFont="1" applyFill="1" applyBorder="1" applyAlignment="1">
      <alignment vertical="top" wrapText="1"/>
    </xf>
    <xf numFmtId="0" fontId="36" fillId="14" borderId="41" xfId="2" applyFont="1" applyFill="1" applyBorder="1" applyAlignment="1">
      <alignment horizontal="left" vertical="top"/>
    </xf>
    <xf numFmtId="0" fontId="36" fillId="14" borderId="38" xfId="2" applyFont="1" applyFill="1" applyBorder="1" applyAlignment="1">
      <alignment vertical="top" wrapText="1"/>
    </xf>
    <xf numFmtId="49" fontId="36" fillId="14" borderId="1" xfId="2" applyNumberFormat="1" applyFont="1" applyFill="1" applyBorder="1" applyAlignment="1">
      <alignment vertical="top"/>
    </xf>
    <xf numFmtId="0" fontId="36" fillId="14" borderId="1" xfId="2" applyFont="1" applyFill="1" applyBorder="1" applyAlignment="1">
      <alignment horizontal="left" vertical="top"/>
    </xf>
    <xf numFmtId="0" fontId="36" fillId="14" borderId="28" xfId="2" applyFont="1" applyFill="1" applyBorder="1" applyAlignment="1">
      <alignment vertical="top"/>
    </xf>
    <xf numFmtId="0" fontId="45" fillId="14" borderId="38" xfId="2" applyFont="1" applyFill="1" applyBorder="1" applyAlignment="1">
      <alignment vertical="top" wrapText="1"/>
    </xf>
    <xf numFmtId="49" fontId="36" fillId="14" borderId="28" xfId="2" applyNumberFormat="1" applyFont="1" applyFill="1" applyBorder="1" applyAlignment="1">
      <alignment vertical="top" wrapText="1"/>
    </xf>
    <xf numFmtId="0" fontId="44" fillId="14" borderId="28" xfId="2" applyFont="1" applyFill="1" applyBorder="1" applyAlignment="1">
      <alignment vertical="top"/>
    </xf>
    <xf numFmtId="49" fontId="45" fillId="14" borderId="41" xfId="2" applyNumberFormat="1" applyFont="1" applyFill="1" applyBorder="1" applyAlignment="1">
      <alignment vertical="top"/>
    </xf>
    <xf numFmtId="49" fontId="45" fillId="14" borderId="1" xfId="2" applyNumberFormat="1" applyFont="1" applyFill="1" applyBorder="1" applyAlignment="1">
      <alignment vertical="top" wrapText="1"/>
    </xf>
    <xf numFmtId="49" fontId="45" fillId="14" borderId="1" xfId="2" applyNumberFormat="1" applyFont="1" applyFill="1" applyBorder="1" applyAlignment="1">
      <alignment vertical="top"/>
    </xf>
    <xf numFmtId="0" fontId="45" fillId="14" borderId="40" xfId="2" applyFont="1" applyFill="1" applyBorder="1" applyAlignment="1">
      <alignment vertical="top" wrapText="1"/>
    </xf>
    <xf numFmtId="49" fontId="45" fillId="14" borderId="28" xfId="2" applyNumberFormat="1" applyFont="1" applyFill="1" applyBorder="1" applyAlignment="1">
      <alignment vertical="top" wrapText="1"/>
    </xf>
    <xf numFmtId="49" fontId="50" fillId="14" borderId="1" xfId="2" applyNumberFormat="1" applyFont="1" applyFill="1" applyBorder="1" applyAlignment="1">
      <alignment vertical="top" wrapText="1"/>
    </xf>
    <xf numFmtId="0" fontId="45" fillId="14" borderId="41" xfId="2" applyFont="1" applyFill="1" applyBorder="1" applyAlignment="1">
      <alignment horizontal="left" vertical="top"/>
    </xf>
    <xf numFmtId="49" fontId="50" fillId="14" borderId="1" xfId="2" applyNumberFormat="1" applyFont="1" applyFill="1" applyBorder="1" applyAlignment="1">
      <alignment vertical="top"/>
    </xf>
    <xf numFmtId="0" fontId="45" fillId="14" borderId="1" xfId="2" applyFont="1" applyFill="1" applyBorder="1" applyAlignment="1">
      <alignment horizontal="left" vertical="top"/>
    </xf>
    <xf numFmtId="49" fontId="36" fillId="14" borderId="24" xfId="2" applyNumberFormat="1" applyFont="1" applyFill="1" applyBorder="1" applyAlignment="1">
      <alignment vertical="top"/>
    </xf>
    <xf numFmtId="49" fontId="36" fillId="16" borderId="48" xfId="2" applyNumberFormat="1" applyFont="1" applyFill="1" applyBorder="1" applyAlignment="1">
      <alignment vertical="top"/>
    </xf>
    <xf numFmtId="0" fontId="55" fillId="14" borderId="40" xfId="2" applyFont="1" applyFill="1" applyBorder="1" applyAlignment="1">
      <alignment vertical="top" wrapText="1"/>
    </xf>
    <xf numFmtId="0" fontId="36" fillId="14" borderId="24" xfId="2" applyFont="1" applyFill="1" applyBorder="1" applyAlignment="1">
      <alignment horizontal="left" vertical="top"/>
    </xf>
    <xf numFmtId="0" fontId="36" fillId="14" borderId="2" xfId="2" applyFont="1" applyFill="1" applyBorder="1" applyAlignment="1">
      <alignment horizontal="left" vertical="top"/>
    </xf>
    <xf numFmtId="49" fontId="36" fillId="14" borderId="35" xfId="2" applyNumberFormat="1" applyFont="1" applyFill="1" applyBorder="1" applyAlignment="1">
      <alignment vertical="top"/>
    </xf>
    <xf numFmtId="0" fontId="36" fillId="14" borderId="35" xfId="2" applyFont="1" applyFill="1" applyBorder="1" applyAlignment="1">
      <alignment horizontal="left" vertical="top"/>
    </xf>
    <xf numFmtId="0" fontId="36" fillId="14" borderId="34" xfId="2" applyFont="1" applyFill="1" applyBorder="1" applyAlignment="1">
      <alignment horizontal="left" vertical="top"/>
    </xf>
    <xf numFmtId="49" fontId="45" fillId="14" borderId="24" xfId="2" applyNumberFormat="1" applyFont="1" applyFill="1" applyBorder="1" applyAlignment="1">
      <alignment vertical="top"/>
    </xf>
    <xf numFmtId="49" fontId="45" fillId="14" borderId="35" xfId="2" applyNumberFormat="1" applyFont="1" applyFill="1" applyBorder="1" applyAlignment="1">
      <alignment vertical="top"/>
    </xf>
    <xf numFmtId="0" fontId="36" fillId="0" borderId="0" xfId="2" applyFont="1" applyBorder="1" applyAlignment="1">
      <alignment vertical="top"/>
    </xf>
    <xf numFmtId="49" fontId="36" fillId="14" borderId="34" xfId="2" applyNumberFormat="1" applyFont="1" applyFill="1" applyBorder="1" applyAlignment="1">
      <alignment vertical="top" wrapText="1"/>
    </xf>
    <xf numFmtId="49" fontId="36" fillId="14" borderId="34" xfId="2" applyNumberFormat="1" applyFont="1" applyFill="1" applyBorder="1" applyAlignment="1">
      <alignment vertical="top"/>
    </xf>
    <xf numFmtId="0" fontId="36" fillId="14" borderId="50" xfId="2" applyFont="1" applyFill="1" applyBorder="1" applyAlignment="1">
      <alignment vertical="top"/>
    </xf>
    <xf numFmtId="49" fontId="36" fillId="14" borderId="51" xfId="2" applyNumberFormat="1" applyFont="1" applyFill="1" applyBorder="1" applyAlignment="1">
      <alignment vertical="top"/>
    </xf>
    <xf numFmtId="0" fontId="36" fillId="14" borderId="52" xfId="2" applyFont="1" applyFill="1" applyBorder="1" applyAlignment="1">
      <alignment vertical="top"/>
    </xf>
    <xf numFmtId="49" fontId="36" fillId="14" borderId="50" xfId="2" applyNumberFormat="1" applyFont="1" applyFill="1" applyBorder="1" applyAlignment="1">
      <alignment vertical="top" wrapText="1"/>
    </xf>
    <xf numFmtId="0" fontId="36" fillId="14" borderId="52" xfId="2" applyFont="1" applyFill="1" applyBorder="1" applyAlignment="1">
      <alignment vertical="top" wrapText="1"/>
    </xf>
    <xf numFmtId="49" fontId="36" fillId="14" borderId="53" xfId="2" applyNumberFormat="1" applyFont="1" applyFill="1" applyBorder="1" applyAlignment="1">
      <alignment vertical="top" wrapText="1"/>
    </xf>
    <xf numFmtId="0" fontId="36" fillId="14" borderId="51" xfId="2" applyFont="1" applyFill="1" applyBorder="1" applyAlignment="1">
      <alignment horizontal="left" vertical="top"/>
    </xf>
    <xf numFmtId="49" fontId="36" fillId="14" borderId="53" xfId="2" applyNumberFormat="1" applyFont="1" applyFill="1" applyBorder="1" applyAlignment="1">
      <alignment vertical="top"/>
    </xf>
    <xf numFmtId="0" fontId="36" fillId="14" borderId="50" xfId="2" applyFont="1" applyFill="1" applyBorder="1" applyAlignment="1">
      <alignment horizontal="left" vertical="top"/>
    </xf>
    <xf numFmtId="49" fontId="36" fillId="14" borderId="54" xfId="2" applyNumberFormat="1" applyFont="1" applyFill="1" applyBorder="1" applyAlignment="1">
      <alignment vertical="top"/>
    </xf>
    <xf numFmtId="0" fontId="36" fillId="14" borderId="46" xfId="2" applyFont="1" applyFill="1" applyBorder="1" applyAlignment="1">
      <alignment vertical="top"/>
    </xf>
    <xf numFmtId="0" fontId="36" fillId="14" borderId="46" xfId="2" applyFont="1" applyFill="1" applyBorder="1" applyAlignment="1">
      <alignment vertical="top" wrapText="1"/>
    </xf>
    <xf numFmtId="49" fontId="36" fillId="0" borderId="41" xfId="2" applyNumberFormat="1" applyFont="1" applyFill="1" applyBorder="1" applyAlignment="1">
      <alignment vertical="top"/>
    </xf>
    <xf numFmtId="0" fontId="36" fillId="0" borderId="34" xfId="2" applyFont="1" applyBorder="1" applyAlignment="1">
      <alignment horizontal="left" vertical="top"/>
    </xf>
    <xf numFmtId="0" fontId="36" fillId="14" borderId="50" xfId="2" applyFont="1" applyFill="1" applyBorder="1" applyAlignment="1">
      <alignment vertical="top" wrapText="1"/>
    </xf>
    <xf numFmtId="49" fontId="36" fillId="14" borderId="50" xfId="2" applyNumberFormat="1" applyFont="1" applyFill="1" applyBorder="1" applyAlignment="1">
      <alignment vertical="top"/>
    </xf>
    <xf numFmtId="49" fontId="45" fillId="16" borderId="48" xfId="2" applyNumberFormat="1" applyFont="1" applyFill="1" applyBorder="1" applyAlignment="1">
      <alignment vertical="top"/>
    </xf>
    <xf numFmtId="0" fontId="45" fillId="14" borderId="46" xfId="2" applyFont="1" applyFill="1" applyBorder="1" applyAlignment="1">
      <alignment vertical="top"/>
    </xf>
    <xf numFmtId="49" fontId="45" fillId="14" borderId="34" xfId="2" applyNumberFormat="1" applyFont="1" applyFill="1" applyBorder="1" applyAlignment="1">
      <alignment vertical="top" wrapText="1"/>
    </xf>
    <xf numFmtId="0" fontId="45" fillId="14" borderId="46" xfId="2" applyFont="1" applyFill="1" applyBorder="1" applyAlignment="1">
      <alignment vertical="top" wrapText="1"/>
    </xf>
    <xf numFmtId="0" fontId="45" fillId="14" borderId="35" xfId="2" applyFont="1" applyFill="1" applyBorder="1" applyAlignment="1">
      <alignment horizontal="left" vertical="top"/>
    </xf>
    <xf numFmtId="49" fontId="45" fillId="14" borderId="34" xfId="2" applyNumberFormat="1" applyFont="1" applyFill="1" applyBorder="1" applyAlignment="1">
      <alignment vertical="top"/>
    </xf>
    <xf numFmtId="0" fontId="45" fillId="14" borderId="34" xfId="2" applyFont="1" applyFill="1" applyBorder="1" applyAlignment="1">
      <alignment horizontal="left" vertical="top"/>
    </xf>
    <xf numFmtId="49" fontId="45" fillId="14" borderId="2" xfId="2" applyNumberFormat="1" applyFont="1" applyFill="1" applyBorder="1" applyAlignment="1">
      <alignment vertical="top" wrapText="1"/>
    </xf>
    <xf numFmtId="0" fontId="45" fillId="14" borderId="28" xfId="2" applyFont="1" applyFill="1" applyBorder="1" applyAlignment="1">
      <alignment vertical="top"/>
    </xf>
    <xf numFmtId="0" fontId="45" fillId="14" borderId="28" xfId="2" applyFont="1" applyFill="1" applyBorder="1" applyAlignment="1">
      <alignment vertical="top" wrapText="1"/>
    </xf>
    <xf numFmtId="0" fontId="45" fillId="14" borderId="34" xfId="2" applyFont="1" applyFill="1" applyBorder="1" applyAlignment="1">
      <alignment vertical="top" wrapText="1"/>
    </xf>
    <xf numFmtId="0" fontId="45" fillId="14" borderId="24" xfId="2" applyFont="1" applyFill="1" applyBorder="1" applyAlignment="1">
      <alignment horizontal="left" vertical="top"/>
    </xf>
    <xf numFmtId="0" fontId="45" fillId="14" borderId="2" xfId="2" applyFont="1" applyFill="1" applyBorder="1" applyAlignment="1">
      <alignment horizontal="left" vertical="top"/>
    </xf>
    <xf numFmtId="49" fontId="45" fillId="14" borderId="29" xfId="2" applyNumberFormat="1" applyFont="1" applyFill="1" applyBorder="1" applyAlignment="1">
      <alignment vertical="top"/>
    </xf>
    <xf numFmtId="0" fontId="45" fillId="16" borderId="48" xfId="2" applyFont="1" applyFill="1" applyBorder="1" applyAlignment="1">
      <alignment vertical="top"/>
    </xf>
    <xf numFmtId="0" fontId="45" fillId="0" borderId="0" xfId="2" applyFont="1" applyBorder="1" applyAlignment="1">
      <alignment vertical="top"/>
    </xf>
    <xf numFmtId="0" fontId="45" fillId="14" borderId="50" xfId="2" applyFont="1" applyFill="1" applyBorder="1" applyAlignment="1">
      <alignment vertical="top"/>
    </xf>
    <xf numFmtId="49" fontId="45" fillId="14" borderId="51" xfId="2" applyNumberFormat="1" applyFont="1" applyFill="1" applyBorder="1" applyAlignment="1">
      <alignment vertical="top"/>
    </xf>
    <xf numFmtId="0" fontId="45" fillId="14" borderId="52" xfId="2" applyFont="1" applyFill="1" applyBorder="1" applyAlignment="1">
      <alignment vertical="top" wrapText="1"/>
    </xf>
    <xf numFmtId="49" fontId="45" fillId="14" borderId="50" xfId="2" applyNumberFormat="1" applyFont="1" applyFill="1" applyBorder="1" applyAlignment="1">
      <alignment vertical="top" wrapText="1"/>
    </xf>
    <xf numFmtId="0" fontId="45" fillId="14" borderId="50" xfId="2" applyFont="1" applyFill="1" applyBorder="1" applyAlignment="1">
      <alignment vertical="top" wrapText="1"/>
    </xf>
    <xf numFmtId="0" fontId="45" fillId="14" borderId="51" xfId="2" applyFont="1" applyFill="1" applyBorder="1" applyAlignment="1">
      <alignment horizontal="left" vertical="top"/>
    </xf>
    <xf numFmtId="49" fontId="45" fillId="14" borderId="50" xfId="2" applyNumberFormat="1" applyFont="1" applyFill="1" applyBorder="1" applyAlignment="1">
      <alignment vertical="top"/>
    </xf>
    <xf numFmtId="0" fontId="45" fillId="14" borderId="50" xfId="2" applyFont="1" applyFill="1" applyBorder="1" applyAlignment="1">
      <alignment horizontal="left" vertical="top"/>
    </xf>
    <xf numFmtId="0" fontId="50" fillId="0" borderId="0" xfId="2" applyFont="1" applyFill="1" applyAlignment="1">
      <alignment vertical="top"/>
    </xf>
    <xf numFmtId="0" fontId="50" fillId="14" borderId="28" xfId="2" applyFont="1" applyFill="1" applyBorder="1" applyAlignment="1">
      <alignment vertical="top"/>
    </xf>
    <xf numFmtId="49" fontId="50" fillId="14" borderId="35" xfId="2" applyNumberFormat="1" applyFont="1" applyFill="1" applyBorder="1" applyAlignment="1">
      <alignment vertical="top"/>
    </xf>
    <xf numFmtId="49" fontId="50" fillId="16" borderId="48" xfId="2" applyNumberFormat="1" applyFont="1" applyFill="1" applyBorder="1" applyAlignment="1">
      <alignment vertical="top"/>
    </xf>
    <xf numFmtId="0" fontId="50" fillId="14" borderId="40" xfId="2" applyFont="1" applyFill="1" applyBorder="1" applyAlignment="1">
      <alignment vertical="top" wrapText="1"/>
    </xf>
    <xf numFmtId="49" fontId="50" fillId="14" borderId="28" xfId="2" applyNumberFormat="1" applyFont="1" applyFill="1" applyBorder="1" applyAlignment="1">
      <alignment vertical="top" wrapText="1"/>
    </xf>
    <xf numFmtId="0" fontId="50" fillId="14" borderId="28" xfId="2" applyFont="1" applyFill="1" applyBorder="1" applyAlignment="1">
      <alignment vertical="top" wrapText="1"/>
    </xf>
    <xf numFmtId="49" fontId="50" fillId="14" borderId="34" xfId="2" applyNumberFormat="1" applyFont="1" applyFill="1" applyBorder="1" applyAlignment="1">
      <alignment vertical="top" wrapText="1"/>
    </xf>
    <xf numFmtId="0" fontId="50" fillId="14" borderId="35" xfId="2" applyFont="1" applyFill="1" applyBorder="1" applyAlignment="1">
      <alignment horizontal="left" vertical="top"/>
    </xf>
    <xf numFmtId="49" fontId="50" fillId="14" borderId="34" xfId="2" applyNumberFormat="1" applyFont="1" applyFill="1" applyBorder="1" applyAlignment="1">
      <alignment vertical="top"/>
    </xf>
    <xf numFmtId="0" fontId="50" fillId="14" borderId="34" xfId="2" applyFont="1" applyFill="1" applyBorder="1" applyAlignment="1">
      <alignment horizontal="left" vertical="top"/>
    </xf>
    <xf numFmtId="0" fontId="50" fillId="0" borderId="0" xfId="2" applyFont="1" applyAlignment="1">
      <alignment vertical="top"/>
    </xf>
    <xf numFmtId="0" fontId="50" fillId="14" borderId="2" xfId="2" applyFont="1" applyFill="1" applyBorder="1" applyAlignment="1">
      <alignment vertical="top" wrapText="1"/>
    </xf>
    <xf numFmtId="0" fontId="36" fillId="14" borderId="55" xfId="2" applyFont="1" applyFill="1" applyBorder="1" applyAlignment="1">
      <alignment vertical="top"/>
    </xf>
    <xf numFmtId="0" fontId="6" fillId="14" borderId="35" xfId="2" applyFont="1" applyFill="1" applyBorder="1" applyAlignment="1">
      <alignment horizontal="left" vertical="top"/>
    </xf>
    <xf numFmtId="0" fontId="6" fillId="14" borderId="34" xfId="2" applyFont="1" applyFill="1" applyBorder="1" applyAlignment="1">
      <alignment horizontal="left" vertical="top"/>
    </xf>
    <xf numFmtId="0" fontId="36" fillId="14" borderId="34" xfId="2" applyFont="1" applyFill="1" applyBorder="1" applyAlignment="1">
      <alignment horizontal="left" vertical="top" wrapText="1"/>
    </xf>
    <xf numFmtId="49" fontId="36" fillId="14" borderId="56" xfId="2" applyNumberFormat="1" applyFont="1" applyFill="1" applyBorder="1" applyAlignment="1">
      <alignment vertical="top"/>
    </xf>
    <xf numFmtId="0" fontId="36" fillId="14" borderId="56" xfId="2" applyFont="1" applyFill="1" applyBorder="1" applyAlignment="1">
      <alignment horizontal="left" vertical="top"/>
    </xf>
    <xf numFmtId="0" fontId="36" fillId="14" borderId="53" xfId="2" applyFont="1" applyFill="1" applyBorder="1" applyAlignment="1">
      <alignment horizontal="left" vertical="top"/>
    </xf>
    <xf numFmtId="0" fontId="52" fillId="14" borderId="55" xfId="2" applyFont="1" applyFill="1" applyBorder="1" applyAlignment="1">
      <alignment vertical="top"/>
    </xf>
    <xf numFmtId="49" fontId="52" fillId="14" borderId="35" xfId="2" applyNumberFormat="1" applyFont="1" applyFill="1" applyBorder="1" applyAlignment="1">
      <alignment vertical="top"/>
    </xf>
    <xf numFmtId="49" fontId="52" fillId="16" borderId="48" xfId="2" applyNumberFormat="1" applyFont="1" applyFill="1" applyBorder="1" applyAlignment="1">
      <alignment vertical="top"/>
    </xf>
    <xf numFmtId="0" fontId="52" fillId="14" borderId="46" xfId="2" applyFont="1" applyFill="1" applyBorder="1" applyAlignment="1">
      <alignment vertical="top"/>
    </xf>
    <xf numFmtId="49" fontId="52" fillId="14" borderId="34" xfId="2" applyNumberFormat="1" applyFont="1" applyFill="1" applyBorder="1" applyAlignment="1">
      <alignment vertical="top" wrapText="1"/>
    </xf>
    <xf numFmtId="0" fontId="52" fillId="14" borderId="46" xfId="2" applyFont="1" applyFill="1" applyBorder="1" applyAlignment="1">
      <alignment vertical="top" wrapText="1"/>
    </xf>
    <xf numFmtId="0" fontId="52" fillId="14" borderId="35" xfId="2" applyFont="1" applyFill="1" applyBorder="1" applyAlignment="1">
      <alignment horizontal="left" vertical="top"/>
    </xf>
    <xf numFmtId="49" fontId="52" fillId="14" borderId="34" xfId="2" applyNumberFormat="1" applyFont="1" applyFill="1" applyBorder="1" applyAlignment="1">
      <alignment vertical="top"/>
    </xf>
    <xf numFmtId="0" fontId="52" fillId="14" borderId="34" xfId="2" applyFont="1" applyFill="1" applyBorder="1" applyAlignment="1">
      <alignment horizontal="left" vertical="top"/>
    </xf>
    <xf numFmtId="0" fontId="52" fillId="14" borderId="38" xfId="2" applyFont="1" applyFill="1" applyBorder="1" applyAlignment="1">
      <alignment vertical="top" wrapText="1"/>
    </xf>
    <xf numFmtId="49" fontId="52" fillId="14" borderId="2" xfId="2" applyNumberFormat="1" applyFont="1" applyFill="1" applyBorder="1" applyAlignment="1">
      <alignment vertical="top" wrapText="1"/>
    </xf>
    <xf numFmtId="0" fontId="52" fillId="14" borderId="40" xfId="2" applyFont="1" applyFill="1" applyBorder="1" applyAlignment="1">
      <alignment vertical="top" wrapText="1"/>
    </xf>
    <xf numFmtId="49" fontId="52" fillId="14" borderId="28" xfId="2" applyNumberFormat="1" applyFont="1" applyFill="1" applyBorder="1" applyAlignment="1">
      <alignment vertical="top" wrapText="1"/>
    </xf>
    <xf numFmtId="0" fontId="52" fillId="14" borderId="50" xfId="2" applyFont="1" applyFill="1" applyBorder="1" applyAlignment="1">
      <alignment vertical="top"/>
    </xf>
    <xf numFmtId="49" fontId="52" fillId="14" borderId="56" xfId="2" applyNumberFormat="1" applyFont="1" applyFill="1" applyBorder="1" applyAlignment="1">
      <alignment vertical="top"/>
    </xf>
    <xf numFmtId="0" fontId="52" fillId="14" borderId="52" xfId="2" applyFont="1" applyFill="1" applyBorder="1" applyAlignment="1">
      <alignment vertical="top" wrapText="1"/>
    </xf>
    <xf numFmtId="49" fontId="52" fillId="14" borderId="50" xfId="2" applyNumberFormat="1" applyFont="1" applyFill="1" applyBorder="1" applyAlignment="1">
      <alignment vertical="top" wrapText="1"/>
    </xf>
    <xf numFmtId="49" fontId="52" fillId="14" borderId="53" xfId="2" applyNumberFormat="1" applyFont="1" applyFill="1" applyBorder="1" applyAlignment="1">
      <alignment vertical="top" wrapText="1"/>
    </xf>
    <xf numFmtId="0" fontId="52" fillId="14" borderId="56" xfId="2" applyFont="1" applyFill="1" applyBorder="1" applyAlignment="1">
      <alignment horizontal="left" vertical="top"/>
    </xf>
    <xf numFmtId="49" fontId="52" fillId="14" borderId="53" xfId="2" applyNumberFormat="1" applyFont="1" applyFill="1" applyBorder="1" applyAlignment="1">
      <alignment vertical="top"/>
    </xf>
    <xf numFmtId="0" fontId="52" fillId="14" borderId="53" xfId="2" applyFont="1" applyFill="1" applyBorder="1" applyAlignment="1">
      <alignment horizontal="left" vertical="top"/>
    </xf>
    <xf numFmtId="0" fontId="49" fillId="14" borderId="55" xfId="2" applyFont="1" applyFill="1" applyBorder="1" applyAlignment="1">
      <alignment vertical="top"/>
    </xf>
    <xf numFmtId="49" fontId="49" fillId="14" borderId="35" xfId="2" applyNumberFormat="1" applyFont="1" applyFill="1" applyBorder="1" applyAlignment="1">
      <alignment vertical="top"/>
    </xf>
    <xf numFmtId="49" fontId="49" fillId="16" borderId="48" xfId="2" applyNumberFormat="1" applyFont="1" applyFill="1" applyBorder="1" applyAlignment="1">
      <alignment vertical="top"/>
    </xf>
    <xf numFmtId="0" fontId="49" fillId="14" borderId="57" xfId="2" applyFont="1" applyFill="1" applyBorder="1" applyAlignment="1">
      <alignment vertical="top"/>
    </xf>
    <xf numFmtId="49" fontId="49" fillId="14" borderId="34" xfId="2" applyNumberFormat="1" applyFont="1" applyFill="1" applyBorder="1" applyAlignment="1">
      <alignment vertical="top" wrapText="1"/>
    </xf>
    <xf numFmtId="0" fontId="49" fillId="14" borderId="57" xfId="2" applyFont="1" applyFill="1" applyBorder="1" applyAlignment="1">
      <alignment vertical="top" wrapText="1"/>
    </xf>
    <xf numFmtId="0" fontId="56" fillId="14" borderId="35" xfId="2" applyFont="1" applyFill="1" applyBorder="1" applyAlignment="1">
      <alignment horizontal="left" vertical="top"/>
    </xf>
    <xf numFmtId="49" fontId="49" fillId="14" borderId="34" xfId="2" applyNumberFormat="1" applyFont="1" applyFill="1" applyBorder="1" applyAlignment="1">
      <alignment vertical="top"/>
    </xf>
    <xf numFmtId="0" fontId="56" fillId="14" borderId="34" xfId="2" applyFont="1" applyFill="1" applyBorder="1" applyAlignment="1">
      <alignment horizontal="left" vertical="top"/>
    </xf>
    <xf numFmtId="0" fontId="49" fillId="14" borderId="28" xfId="2" applyFont="1" applyFill="1" applyBorder="1" applyAlignment="1">
      <alignment vertical="top"/>
    </xf>
    <xf numFmtId="0" fontId="49" fillId="14" borderId="38" xfId="2" applyFont="1" applyFill="1" applyBorder="1" applyAlignment="1">
      <alignment vertical="top" wrapText="1"/>
    </xf>
    <xf numFmtId="49" fontId="49" fillId="14" borderId="2" xfId="2" applyNumberFormat="1" applyFont="1" applyFill="1" applyBorder="1" applyAlignment="1">
      <alignment vertical="top" wrapText="1"/>
    </xf>
    <xf numFmtId="0" fontId="49" fillId="14" borderId="2" xfId="2" applyFont="1" applyFill="1" applyBorder="1" applyAlignment="1">
      <alignment vertical="top" wrapText="1"/>
    </xf>
    <xf numFmtId="0" fontId="49" fillId="14" borderId="35" xfId="2" applyFont="1" applyFill="1" applyBorder="1" applyAlignment="1">
      <alignment horizontal="left" vertical="top"/>
    </xf>
    <xf numFmtId="0" fontId="49" fillId="14" borderId="34" xfId="2" applyFont="1" applyFill="1" applyBorder="1" applyAlignment="1">
      <alignment horizontal="left" vertical="top"/>
    </xf>
    <xf numFmtId="49" fontId="49" fillId="14" borderId="41" xfId="2" applyNumberFormat="1" applyFont="1" applyFill="1" applyBorder="1" applyAlignment="1">
      <alignment vertical="top"/>
    </xf>
    <xf numFmtId="0" fontId="49" fillId="14" borderId="40" xfId="2" applyFont="1" applyFill="1" applyBorder="1" applyAlignment="1">
      <alignment vertical="top" wrapText="1"/>
    </xf>
    <xf numFmtId="49" fontId="49" fillId="14" borderId="28" xfId="2" applyNumberFormat="1" applyFont="1" applyFill="1" applyBorder="1" applyAlignment="1">
      <alignment vertical="top" wrapText="1"/>
    </xf>
    <xf numFmtId="0" fontId="49" fillId="14" borderId="28" xfId="2" applyFont="1" applyFill="1" applyBorder="1" applyAlignment="1">
      <alignment vertical="top" wrapText="1"/>
    </xf>
    <xf numFmtId="49" fontId="49" fillId="14" borderId="1" xfId="2" applyNumberFormat="1" applyFont="1" applyFill="1" applyBorder="1" applyAlignment="1">
      <alignment vertical="top" wrapText="1"/>
    </xf>
    <xf numFmtId="0" fontId="49" fillId="14" borderId="29" xfId="2" applyFont="1" applyFill="1" applyBorder="1" applyAlignment="1">
      <alignment horizontal="left" vertical="top"/>
    </xf>
    <xf numFmtId="49" fontId="49" fillId="14" borderId="1" xfId="2" applyNumberFormat="1" applyFont="1" applyFill="1" applyBorder="1" applyAlignment="1">
      <alignment vertical="top"/>
    </xf>
    <xf numFmtId="0" fontId="49" fillId="14" borderId="28" xfId="2" applyFont="1" applyFill="1" applyBorder="1" applyAlignment="1">
      <alignment horizontal="left" vertical="top"/>
    </xf>
    <xf numFmtId="0" fontId="49" fillId="14" borderId="50" xfId="2" applyFont="1" applyFill="1" applyBorder="1" applyAlignment="1">
      <alignment vertical="top"/>
    </xf>
    <xf numFmtId="49" fontId="49" fillId="14" borderId="51" xfId="2" applyNumberFormat="1" applyFont="1" applyFill="1" applyBorder="1" applyAlignment="1">
      <alignment vertical="top"/>
    </xf>
    <xf numFmtId="0" fontId="49" fillId="14" borderId="52" xfId="2" applyFont="1" applyFill="1" applyBorder="1" applyAlignment="1">
      <alignment vertical="top" wrapText="1"/>
    </xf>
    <xf numFmtId="49" fontId="49" fillId="14" borderId="50" xfId="2" applyNumberFormat="1" applyFont="1" applyFill="1" applyBorder="1" applyAlignment="1">
      <alignment vertical="top" wrapText="1"/>
    </xf>
    <xf numFmtId="0" fontId="49" fillId="14" borderId="50" xfId="2" applyFont="1" applyFill="1" applyBorder="1" applyAlignment="1">
      <alignment vertical="top" wrapText="1"/>
    </xf>
    <xf numFmtId="0" fontId="49" fillId="14" borderId="56" xfId="2" applyFont="1" applyFill="1" applyBorder="1" applyAlignment="1">
      <alignment horizontal="left" vertical="top"/>
    </xf>
    <xf numFmtId="49" fontId="49" fillId="14" borderId="50" xfId="2" applyNumberFormat="1" applyFont="1" applyFill="1" applyBorder="1" applyAlignment="1">
      <alignment vertical="top"/>
    </xf>
    <xf numFmtId="0" fontId="49" fillId="14" borderId="53" xfId="2" applyFont="1" applyFill="1" applyBorder="1" applyAlignment="1">
      <alignment horizontal="left" vertical="top"/>
    </xf>
    <xf numFmtId="0" fontId="49" fillId="14" borderId="51" xfId="2" applyFont="1" applyFill="1" applyBorder="1" applyAlignment="1">
      <alignment horizontal="left" vertical="top"/>
    </xf>
    <xf numFmtId="0" fontId="49" fillId="14" borderId="50" xfId="2" applyFont="1" applyFill="1" applyBorder="1" applyAlignment="1">
      <alignment horizontal="left" vertical="top"/>
    </xf>
    <xf numFmtId="0" fontId="49" fillId="14" borderId="58" xfId="2" applyFont="1" applyFill="1" applyBorder="1" applyAlignment="1">
      <alignment vertical="top" wrapText="1"/>
    </xf>
    <xf numFmtId="0" fontId="52" fillId="14" borderId="57" xfId="2" applyFont="1" applyFill="1" applyBorder="1" applyAlignment="1">
      <alignment vertical="top"/>
    </xf>
    <xf numFmtId="0" fontId="52" fillId="14" borderId="57" xfId="2" applyFont="1" applyFill="1" applyBorder="1" applyAlignment="1">
      <alignment vertical="top" wrapText="1"/>
    </xf>
    <xf numFmtId="49" fontId="52" fillId="14" borderId="51" xfId="2" applyNumberFormat="1" applyFont="1" applyFill="1" applyBorder="1" applyAlignment="1">
      <alignment vertical="top"/>
    </xf>
    <xf numFmtId="0" fontId="52" fillId="14" borderId="51" xfId="2" applyFont="1" applyFill="1" applyBorder="1" applyAlignment="1">
      <alignment horizontal="left" vertical="top"/>
    </xf>
    <xf numFmtId="0" fontId="52" fillId="14" borderId="58" xfId="2" applyFont="1" applyFill="1" applyBorder="1" applyAlignment="1">
      <alignment vertical="top" wrapText="1"/>
    </xf>
    <xf numFmtId="49" fontId="52" fillId="14" borderId="50" xfId="2" applyNumberFormat="1" applyFont="1" applyFill="1" applyBorder="1" applyAlignment="1">
      <alignment vertical="top"/>
    </xf>
    <xf numFmtId="0" fontId="52" fillId="14" borderId="50" xfId="2" applyFont="1" applyFill="1" applyBorder="1" applyAlignment="1">
      <alignment horizontal="left" vertical="top"/>
    </xf>
    <xf numFmtId="49" fontId="49" fillId="14" borderId="54" xfId="2" applyNumberFormat="1" applyFont="1" applyFill="1" applyBorder="1" applyAlignment="1">
      <alignment vertical="top"/>
    </xf>
    <xf numFmtId="0" fontId="49" fillId="14" borderId="40" xfId="2" applyFont="1" applyFill="1" applyBorder="1" applyAlignment="1">
      <alignment vertical="top"/>
    </xf>
    <xf numFmtId="0" fontId="49" fillId="14" borderId="54" xfId="2" applyFont="1" applyFill="1" applyBorder="1" applyAlignment="1">
      <alignment horizontal="left" vertical="top"/>
    </xf>
    <xf numFmtId="0" fontId="49" fillId="14" borderId="59" xfId="2" applyFont="1" applyFill="1" applyBorder="1" applyAlignment="1">
      <alignment horizontal="left" vertical="top"/>
    </xf>
    <xf numFmtId="0" fontId="49" fillId="14" borderId="41" xfId="2" applyFont="1" applyFill="1" applyBorder="1" applyAlignment="1">
      <alignment horizontal="left" vertical="top"/>
    </xf>
    <xf numFmtId="0" fontId="49" fillId="14" borderId="1" xfId="2" applyFont="1" applyFill="1" applyBorder="1" applyAlignment="1">
      <alignment horizontal="left" vertical="top"/>
    </xf>
    <xf numFmtId="0" fontId="49" fillId="14" borderId="46" xfId="2" applyFont="1" applyFill="1" applyBorder="1" applyAlignment="1">
      <alignment vertical="top" wrapText="1"/>
    </xf>
    <xf numFmtId="49" fontId="49" fillId="14" borderId="56" xfId="2" applyNumberFormat="1" applyFont="1" applyFill="1" applyBorder="1" applyAlignment="1">
      <alignment vertical="top"/>
    </xf>
    <xf numFmtId="49" fontId="49" fillId="16" borderId="63" xfId="2" applyNumberFormat="1" applyFont="1" applyFill="1" applyBorder="1" applyAlignment="1">
      <alignment vertical="top"/>
    </xf>
    <xf numFmtId="49" fontId="49" fillId="14" borderId="53" xfId="2" applyNumberFormat="1" applyFont="1" applyFill="1" applyBorder="1" applyAlignment="1">
      <alignment vertical="top" wrapText="1"/>
    </xf>
    <xf numFmtId="49" fontId="49" fillId="14" borderId="53" xfId="2" applyNumberFormat="1" applyFont="1" applyFill="1" applyBorder="1" applyAlignment="1">
      <alignment vertical="top"/>
    </xf>
    <xf numFmtId="49" fontId="49" fillId="14" borderId="28" xfId="2" applyNumberFormat="1" applyFont="1" applyFill="1" applyBorder="1" applyAlignment="1">
      <alignment vertical="top"/>
    </xf>
    <xf numFmtId="0" fontId="49" fillId="16" borderId="48" xfId="2" applyFont="1" applyFill="1" applyBorder="1" applyAlignment="1">
      <alignment vertical="top"/>
    </xf>
    <xf numFmtId="0" fontId="49" fillId="14" borderId="27" xfId="2" applyFont="1" applyFill="1" applyBorder="1" applyAlignment="1">
      <alignment vertical="top" wrapText="1"/>
    </xf>
    <xf numFmtId="0" fontId="49" fillId="14" borderId="2" xfId="2" applyFont="1" applyFill="1" applyBorder="1" applyAlignment="1">
      <alignment vertical="top"/>
    </xf>
    <xf numFmtId="49" fontId="49" fillId="14" borderId="24" xfId="2" applyNumberFormat="1" applyFont="1" applyFill="1" applyBorder="1" applyAlignment="1">
      <alignment vertical="top"/>
    </xf>
    <xf numFmtId="0" fontId="49" fillId="14" borderId="24" xfId="2" applyFont="1" applyFill="1" applyBorder="1" applyAlignment="1">
      <alignment horizontal="left" vertical="top"/>
    </xf>
    <xf numFmtId="49" fontId="49" fillId="14" borderId="2" xfId="2" applyNumberFormat="1" applyFont="1" applyFill="1" applyBorder="1" applyAlignment="1">
      <alignment vertical="top"/>
    </xf>
    <xf numFmtId="0" fontId="49" fillId="14" borderId="2" xfId="2" applyFont="1" applyFill="1" applyBorder="1" applyAlignment="1">
      <alignment horizontal="left" vertical="top"/>
    </xf>
    <xf numFmtId="0" fontId="49" fillId="14" borderId="34" xfId="2" applyFont="1" applyFill="1" applyBorder="1" applyAlignment="1">
      <alignment vertical="top" wrapText="1"/>
    </xf>
    <xf numFmtId="0" fontId="49" fillId="14" borderId="34" xfId="2" applyFont="1" applyFill="1" applyBorder="1" applyAlignment="1">
      <alignment vertical="top"/>
    </xf>
    <xf numFmtId="0" fontId="49" fillId="14" borderId="33" xfId="2" applyFont="1" applyFill="1" applyBorder="1" applyAlignment="1">
      <alignment vertical="top" wrapText="1"/>
    </xf>
    <xf numFmtId="0" fontId="36" fillId="0" borderId="0" xfId="2" applyFont="1" applyBorder="1" applyAlignment="1">
      <alignment horizontal="left" vertical="top"/>
    </xf>
    <xf numFmtId="0" fontId="50" fillId="0" borderId="0" xfId="2" applyFont="1" applyBorder="1" applyAlignment="1">
      <alignment horizontal="left" vertical="top"/>
    </xf>
    <xf numFmtId="49" fontId="50" fillId="0" borderId="0" xfId="2" applyNumberFormat="1" applyFont="1" applyFill="1" applyBorder="1" applyAlignment="1">
      <alignment vertical="top"/>
    </xf>
    <xf numFmtId="49" fontId="50" fillId="0" borderId="0" xfId="2" applyNumberFormat="1" applyFont="1" applyAlignment="1">
      <alignment vertical="top" wrapText="1"/>
    </xf>
    <xf numFmtId="0" fontId="50" fillId="0" borderId="0" xfId="2" applyFont="1" applyAlignment="1">
      <alignment vertical="top" wrapText="1"/>
    </xf>
    <xf numFmtId="0" fontId="54" fillId="14" borderId="28" xfId="2" applyFont="1" applyFill="1" applyBorder="1" applyAlignment="1">
      <alignment vertical="top" wrapText="1"/>
    </xf>
    <xf numFmtId="0" fontId="52" fillId="14" borderId="28" xfId="2" applyFont="1" applyFill="1" applyBorder="1" applyAlignment="1">
      <alignment vertical="top" wrapText="1"/>
    </xf>
    <xf numFmtId="0" fontId="53" fillId="14" borderId="39" xfId="2" applyFont="1" applyFill="1" applyBorder="1" applyAlignment="1">
      <alignment vertical="top"/>
    </xf>
    <xf numFmtId="0" fontId="36" fillId="14" borderId="39" xfId="2" applyFont="1" applyFill="1" applyBorder="1" applyAlignment="1">
      <alignment vertical="top"/>
    </xf>
    <xf numFmtId="0" fontId="50" fillId="14" borderId="6" xfId="2" applyFont="1" applyFill="1" applyBorder="1" applyAlignment="1">
      <alignment vertical="top"/>
    </xf>
    <xf numFmtId="0" fontId="50" fillId="14" borderId="6" xfId="2" applyFont="1" applyFill="1" applyBorder="1" applyAlignment="1">
      <alignment vertical="top" wrapText="1"/>
    </xf>
    <xf numFmtId="0" fontId="50" fillId="14" borderId="1" xfId="2" applyFont="1" applyFill="1" applyBorder="1" applyAlignment="1">
      <alignment vertical="top"/>
    </xf>
    <xf numFmtId="0" fontId="50" fillId="14" borderId="39" xfId="2" applyFont="1" applyFill="1" applyBorder="1" applyAlignment="1">
      <alignment vertical="top"/>
    </xf>
    <xf numFmtId="0" fontId="50" fillId="14" borderId="46" xfId="2" applyFont="1" applyFill="1" applyBorder="1" applyAlignment="1">
      <alignment vertical="top"/>
    </xf>
    <xf numFmtId="0" fontId="36" fillId="13" borderId="23" xfId="2" applyFont="1" applyFill="1" applyBorder="1" applyAlignment="1">
      <alignment horizontal="centerContinuous" vertical="top"/>
    </xf>
    <xf numFmtId="0" fontId="36" fillId="14" borderId="23" xfId="2" applyFont="1" applyFill="1" applyBorder="1" applyAlignment="1">
      <alignment vertical="top"/>
    </xf>
    <xf numFmtId="0" fontId="36" fillId="14" borderId="2" xfId="2" applyFont="1" applyFill="1" applyBorder="1" applyAlignment="1">
      <alignment vertical="top"/>
    </xf>
    <xf numFmtId="0" fontId="36" fillId="14" borderId="27" xfId="2" applyFont="1" applyFill="1" applyBorder="1" applyAlignment="1">
      <alignment vertical="top"/>
    </xf>
    <xf numFmtId="0" fontId="36" fillId="14" borderId="30" xfId="2" applyFont="1" applyFill="1" applyBorder="1" applyAlignment="1">
      <alignment vertical="top"/>
    </xf>
    <xf numFmtId="0" fontId="52" fillId="14" borderId="30" xfId="2" applyFont="1" applyFill="1" applyBorder="1" applyAlignment="1">
      <alignment vertical="top"/>
    </xf>
    <xf numFmtId="0" fontId="36" fillId="14" borderId="34" xfId="2" applyFont="1" applyFill="1" applyBorder="1" applyAlignment="1">
      <alignment vertical="top"/>
    </xf>
    <xf numFmtId="0" fontId="45" fillId="14" borderId="27" xfId="2" applyFont="1" applyFill="1" applyBorder="1" applyAlignment="1">
      <alignment vertical="top"/>
    </xf>
    <xf numFmtId="0" fontId="36" fillId="14" borderId="1" xfId="2" applyFont="1" applyFill="1" applyBorder="1" applyAlignment="1">
      <alignment vertical="top"/>
    </xf>
    <xf numFmtId="0" fontId="52" fillId="14" borderId="1" xfId="2" applyFont="1" applyFill="1" applyBorder="1" applyAlignment="1">
      <alignment vertical="top"/>
    </xf>
    <xf numFmtId="0" fontId="36" fillId="14" borderId="31" xfId="2" applyFont="1" applyFill="1" applyBorder="1" applyAlignment="1">
      <alignment vertical="top"/>
    </xf>
    <xf numFmtId="0" fontId="47" fillId="14" borderId="30" xfId="2" applyFont="1" applyFill="1" applyBorder="1" applyAlignment="1">
      <alignment vertical="top"/>
    </xf>
    <xf numFmtId="0" fontId="50" fillId="14" borderId="27" xfId="2" applyFont="1" applyFill="1" applyBorder="1" applyAlignment="1">
      <alignment vertical="top"/>
    </xf>
    <xf numFmtId="0" fontId="50" fillId="14" borderId="2" xfId="2" applyFont="1" applyFill="1" applyBorder="1" applyAlignment="1">
      <alignment vertical="top"/>
    </xf>
    <xf numFmtId="0" fontId="50" fillId="0" borderId="0" xfId="2" applyFont="1" applyFill="1" applyBorder="1" applyAlignment="1">
      <alignment vertical="top"/>
    </xf>
    <xf numFmtId="0" fontId="50" fillId="0" borderId="0" xfId="2" applyFont="1" applyFill="1" applyBorder="1" applyAlignment="1">
      <alignment vertical="top" wrapText="1"/>
    </xf>
    <xf numFmtId="0" fontId="50" fillId="14" borderId="33" xfId="2" applyFont="1" applyFill="1" applyBorder="1" applyAlignment="1">
      <alignment vertical="top"/>
    </xf>
    <xf numFmtId="0" fontId="50" fillId="14" borderId="34" xfId="2" applyFont="1" applyFill="1" applyBorder="1" applyAlignment="1">
      <alignment vertical="top"/>
    </xf>
    <xf numFmtId="49" fontId="36" fillId="13" borderId="41" xfId="2" applyNumberFormat="1" applyFont="1" applyFill="1" applyBorder="1" applyAlignment="1">
      <alignment vertical="top" wrapText="1"/>
    </xf>
    <xf numFmtId="0" fontId="36" fillId="13" borderId="42" xfId="2" applyFont="1" applyFill="1" applyBorder="1" applyAlignment="1">
      <alignment vertical="top"/>
    </xf>
    <xf numFmtId="0" fontId="36" fillId="13" borderId="33" xfId="2" applyFont="1" applyFill="1" applyBorder="1" applyAlignment="1">
      <alignment vertical="top"/>
    </xf>
    <xf numFmtId="0" fontId="36" fillId="13" borderId="31" xfId="2" applyFont="1" applyFill="1" applyBorder="1" applyAlignment="1">
      <alignment vertical="top"/>
    </xf>
    <xf numFmtId="0" fontId="36" fillId="13" borderId="39" xfId="2" applyFont="1" applyFill="1" applyBorder="1" applyAlignment="1">
      <alignment vertical="top"/>
    </xf>
    <xf numFmtId="49" fontId="52" fillId="14" borderId="1" xfId="2" applyNumberFormat="1" applyFont="1" applyFill="1" applyBorder="1" applyAlignment="1">
      <alignment vertical="top"/>
    </xf>
    <xf numFmtId="49" fontId="52" fillId="14" borderId="41" xfId="2" applyNumberFormat="1" applyFont="1" applyFill="1" applyBorder="1" applyAlignment="1">
      <alignment vertical="top"/>
    </xf>
    <xf numFmtId="49" fontId="52" fillId="14" borderId="1" xfId="2" applyNumberFormat="1" applyFont="1" applyFill="1" applyBorder="1" applyAlignment="1">
      <alignment vertical="top" wrapText="1"/>
    </xf>
    <xf numFmtId="49" fontId="58" fillId="4" borderId="1" xfId="2" applyNumberFormat="1" applyFont="1" applyFill="1" applyBorder="1" applyAlignment="1">
      <alignment vertical="top"/>
    </xf>
    <xf numFmtId="49" fontId="58" fillId="4" borderId="41" xfId="2" applyNumberFormat="1" applyFont="1" applyFill="1" applyBorder="1" applyAlignment="1">
      <alignment vertical="top"/>
    </xf>
    <xf numFmtId="0" fontId="58" fillId="4" borderId="1" xfId="2" applyFont="1" applyFill="1" applyBorder="1" applyAlignment="1">
      <alignment vertical="top"/>
    </xf>
    <xf numFmtId="49" fontId="58" fillId="4" borderId="1" xfId="2" applyNumberFormat="1" applyFont="1" applyFill="1" applyBorder="1" applyAlignment="1">
      <alignment vertical="top" wrapText="1"/>
    </xf>
    <xf numFmtId="0" fontId="58" fillId="4" borderId="0" xfId="2" applyFont="1" applyFill="1" applyAlignment="1">
      <alignment vertical="top"/>
    </xf>
    <xf numFmtId="49" fontId="47" fillId="14" borderId="41" xfId="2" applyNumberFormat="1" applyFont="1" applyFill="1" applyBorder="1" applyAlignment="1">
      <alignment vertical="top"/>
    </xf>
    <xf numFmtId="0" fontId="36" fillId="16" borderId="48" xfId="2" applyFont="1" applyFill="1" applyBorder="1" applyAlignment="1">
      <alignment vertical="top"/>
    </xf>
    <xf numFmtId="49" fontId="50" fillId="14" borderId="41" xfId="2" applyNumberFormat="1" applyFont="1" applyFill="1" applyBorder="1" applyAlignment="1">
      <alignment vertical="top"/>
    </xf>
    <xf numFmtId="0" fontId="50" fillId="16" borderId="48" xfId="2" applyFont="1" applyFill="1" applyBorder="1" applyAlignment="1">
      <alignment vertical="top"/>
    </xf>
    <xf numFmtId="0" fontId="50" fillId="16" borderId="0" xfId="2" applyFont="1" applyFill="1" applyBorder="1" applyAlignment="1">
      <alignment vertical="top"/>
    </xf>
    <xf numFmtId="49" fontId="50" fillId="14" borderId="2" xfId="2" applyNumberFormat="1" applyFont="1" applyFill="1" applyBorder="1" applyAlignment="1">
      <alignment vertical="top" wrapText="1"/>
    </xf>
    <xf numFmtId="0" fontId="50" fillId="16" borderId="45" xfId="2" applyFont="1" applyFill="1" applyBorder="1" applyAlignment="1">
      <alignment vertical="top"/>
    </xf>
    <xf numFmtId="0" fontId="6" fillId="0" borderId="0" xfId="2" applyFont="1" applyFill="1" applyBorder="1" applyAlignment="1">
      <alignment horizontal="left" vertical="top"/>
    </xf>
    <xf numFmtId="0" fontId="52" fillId="16" borderId="48" xfId="2" applyFont="1" applyFill="1" applyBorder="1" applyAlignment="1">
      <alignment vertical="top"/>
    </xf>
    <xf numFmtId="0" fontId="45" fillId="14" borderId="1" xfId="2" applyFont="1" applyFill="1" applyBorder="1" applyAlignment="1">
      <alignment vertical="top"/>
    </xf>
    <xf numFmtId="0" fontId="52" fillId="0" borderId="6" xfId="2" applyFont="1" applyFill="1" applyBorder="1" applyAlignment="1">
      <alignment vertical="top"/>
    </xf>
    <xf numFmtId="0" fontId="47" fillId="14" borderId="1" xfId="2" applyFont="1" applyFill="1" applyBorder="1" applyAlignment="1">
      <alignment vertical="top"/>
    </xf>
    <xf numFmtId="0" fontId="36" fillId="0" borderId="6" xfId="2" applyFont="1" applyFill="1" applyBorder="1" applyAlignment="1">
      <alignment vertical="top"/>
    </xf>
    <xf numFmtId="0" fontId="36" fillId="16" borderId="44" xfId="2" applyFont="1" applyFill="1" applyBorder="1" applyAlignment="1">
      <alignment vertical="top"/>
    </xf>
    <xf numFmtId="49" fontId="45" fillId="0" borderId="0" xfId="2" applyNumberFormat="1" applyFont="1" applyFill="1" applyBorder="1" applyAlignment="1">
      <alignment vertical="top"/>
    </xf>
    <xf numFmtId="49" fontId="45" fillId="0" borderId="0" xfId="2" applyNumberFormat="1" applyFont="1" applyFill="1" applyBorder="1" applyAlignment="1">
      <alignment vertical="top" wrapText="1"/>
    </xf>
    <xf numFmtId="0" fontId="36" fillId="13" borderId="24" xfId="2" applyFont="1" applyFill="1" applyBorder="1" applyAlignment="1">
      <alignment vertical="top"/>
    </xf>
    <xf numFmtId="0" fontId="36" fillId="13" borderId="35" xfId="2" applyFont="1" applyFill="1" applyBorder="1" applyAlignment="1">
      <alignment vertical="top"/>
    </xf>
    <xf numFmtId="0" fontId="50" fillId="16" borderId="44" xfId="2" applyFont="1" applyFill="1" applyBorder="1" applyAlignment="1">
      <alignment vertical="top"/>
    </xf>
    <xf numFmtId="49" fontId="54" fillId="0" borderId="0" xfId="2" applyNumberFormat="1" applyFont="1" applyAlignment="1">
      <alignment vertical="top" wrapText="1"/>
    </xf>
    <xf numFmtId="49" fontId="59" fillId="0" borderId="0" xfId="2" applyNumberFormat="1" applyFont="1" applyAlignment="1">
      <alignment vertical="top"/>
    </xf>
    <xf numFmtId="0" fontId="36" fillId="14" borderId="24" xfId="2" applyFont="1" applyFill="1" applyBorder="1" applyAlignment="1">
      <alignment vertical="top" wrapText="1"/>
    </xf>
    <xf numFmtId="0" fontId="49" fillId="14" borderId="29" xfId="2" applyFont="1" applyFill="1" applyBorder="1" applyAlignment="1">
      <alignment vertical="top"/>
    </xf>
    <xf numFmtId="0" fontId="49" fillId="14" borderId="46" xfId="2" applyFont="1" applyFill="1" applyBorder="1" applyAlignment="1">
      <alignment vertical="top"/>
    </xf>
    <xf numFmtId="0" fontId="49" fillId="14" borderId="35" xfId="2" applyFont="1" applyFill="1" applyBorder="1" applyAlignment="1">
      <alignment vertical="top"/>
    </xf>
    <xf numFmtId="0" fontId="49" fillId="14" borderId="43" xfId="2" applyFont="1" applyFill="1" applyBorder="1" applyAlignment="1">
      <alignment vertical="top"/>
    </xf>
    <xf numFmtId="0" fontId="49" fillId="14" borderId="1" xfId="2" applyFont="1" applyFill="1" applyBorder="1" applyAlignment="1">
      <alignment vertical="top"/>
    </xf>
    <xf numFmtId="0" fontId="36" fillId="0" borderId="1" xfId="2" applyFont="1" applyBorder="1" applyAlignment="1">
      <alignment vertical="top" wrapText="1"/>
    </xf>
    <xf numFmtId="0" fontId="36" fillId="14" borderId="41" xfId="2" applyFont="1" applyFill="1" applyBorder="1" applyAlignment="1">
      <alignment vertical="top"/>
    </xf>
    <xf numFmtId="0" fontId="52" fillId="14" borderId="38" xfId="2" applyFont="1" applyFill="1" applyBorder="1" applyAlignment="1">
      <alignment vertical="top"/>
    </xf>
    <xf numFmtId="0" fontId="52" fillId="14" borderId="41" xfId="2" applyFont="1" applyFill="1" applyBorder="1" applyAlignment="1">
      <alignment vertical="top"/>
    </xf>
    <xf numFmtId="0" fontId="36" fillId="14" borderId="43" xfId="2" applyFont="1" applyFill="1" applyBorder="1" applyAlignment="1">
      <alignment vertical="top"/>
    </xf>
    <xf numFmtId="49" fontId="36" fillId="14" borderId="6" xfId="2" applyNumberFormat="1" applyFont="1" applyFill="1" applyBorder="1" applyAlignment="1">
      <alignment vertical="top" wrapText="1"/>
    </xf>
    <xf numFmtId="0" fontId="36" fillId="14" borderId="43" xfId="2" applyFont="1" applyFill="1" applyBorder="1" applyAlignment="1">
      <alignment vertical="top" wrapText="1"/>
    </xf>
    <xf numFmtId="0" fontId="50" fillId="0" borderId="0" xfId="2" applyFont="1" applyAlignment="1">
      <alignment horizontal="left" vertical="top"/>
    </xf>
    <xf numFmtId="0" fontId="50" fillId="14" borderId="43" xfId="2" applyFont="1" applyFill="1" applyBorder="1" applyAlignment="1">
      <alignment vertical="top"/>
    </xf>
    <xf numFmtId="0" fontId="50" fillId="16" borderId="42" xfId="2" applyFont="1" applyFill="1" applyBorder="1" applyAlignment="1">
      <alignment vertical="top"/>
    </xf>
    <xf numFmtId="0" fontId="41" fillId="13" borderId="34" xfId="2" applyFont="1" applyFill="1" applyBorder="1" applyAlignment="1">
      <alignment vertical="top"/>
    </xf>
    <xf numFmtId="0" fontId="54" fillId="0" borderId="0" xfId="2" applyFont="1" applyAlignment="1">
      <alignment vertical="top"/>
    </xf>
    <xf numFmtId="0" fontId="45" fillId="14" borderId="2" xfId="2" applyFont="1" applyFill="1" applyBorder="1" applyAlignment="1">
      <alignment vertical="top"/>
    </xf>
    <xf numFmtId="0" fontId="45" fillId="14" borderId="34" xfId="2" applyFont="1" applyFill="1" applyBorder="1" applyAlignment="1">
      <alignment vertical="top"/>
    </xf>
    <xf numFmtId="0" fontId="60" fillId="14" borderId="40" xfId="2" applyFont="1" applyFill="1" applyBorder="1" applyAlignment="1">
      <alignment vertical="top"/>
    </xf>
    <xf numFmtId="0" fontId="60" fillId="0" borderId="0" xfId="2" applyFont="1" applyFill="1" applyBorder="1" applyAlignment="1">
      <alignment vertical="top" wrapText="1"/>
    </xf>
    <xf numFmtId="0" fontId="60" fillId="0" borderId="0" xfId="2" applyFont="1" applyAlignment="1">
      <alignment vertical="top" wrapText="1"/>
    </xf>
    <xf numFmtId="0" fontId="60" fillId="0" borderId="0" xfId="2" applyFont="1" applyAlignment="1">
      <alignment vertical="top"/>
    </xf>
    <xf numFmtId="0" fontId="36" fillId="13" borderId="1" xfId="2" applyFont="1" applyFill="1" applyBorder="1" applyAlignment="1">
      <alignment vertical="top"/>
    </xf>
    <xf numFmtId="49" fontId="36" fillId="13" borderId="46" xfId="2" applyNumberFormat="1" applyFont="1" applyFill="1" applyBorder="1" applyAlignment="1">
      <alignment vertical="top"/>
    </xf>
    <xf numFmtId="49" fontId="36" fillId="13" borderId="34" xfId="2" applyNumberFormat="1" applyFont="1" applyFill="1" applyBorder="1" applyAlignment="1">
      <alignment vertical="top"/>
    </xf>
    <xf numFmtId="49" fontId="36" fillId="13" borderId="33" xfId="2" applyNumberFormat="1" applyFont="1" applyFill="1" applyBorder="1" applyAlignment="1">
      <alignment vertical="top"/>
    </xf>
    <xf numFmtId="49" fontId="36" fillId="14" borderId="43" xfId="2" applyNumberFormat="1" applyFont="1" applyFill="1" applyBorder="1" applyAlignment="1">
      <alignment vertical="top"/>
    </xf>
    <xf numFmtId="49" fontId="36" fillId="16" borderId="1" xfId="2" applyNumberFormat="1" applyFont="1" applyFill="1" applyBorder="1" applyAlignment="1">
      <alignment vertical="top"/>
    </xf>
    <xf numFmtId="49" fontId="36" fillId="16" borderId="1" xfId="2" applyNumberFormat="1" applyFont="1" applyFill="1" applyBorder="1" applyAlignment="1">
      <alignment vertical="top" wrapText="1"/>
    </xf>
    <xf numFmtId="0" fontId="36" fillId="16" borderId="1" xfId="2" applyFont="1" applyFill="1" applyBorder="1" applyAlignment="1">
      <alignment vertical="top" wrapText="1"/>
    </xf>
    <xf numFmtId="49" fontId="36" fillId="14" borderId="39" xfId="2" applyNumberFormat="1" applyFont="1" applyFill="1" applyBorder="1" applyAlignment="1">
      <alignment vertical="top"/>
    </xf>
    <xf numFmtId="49" fontId="52" fillId="14" borderId="43" xfId="2" applyNumberFormat="1" applyFont="1" applyFill="1" applyBorder="1" applyAlignment="1">
      <alignment vertical="top" wrapText="1"/>
    </xf>
    <xf numFmtId="49" fontId="45" fillId="16" borderId="1" xfId="2" applyNumberFormat="1" applyFont="1" applyFill="1" applyBorder="1" applyAlignment="1">
      <alignment vertical="top"/>
    </xf>
    <xf numFmtId="49" fontId="45" fillId="16" borderId="1" xfId="2" applyNumberFormat="1" applyFont="1" applyFill="1" applyBorder="1" applyAlignment="1">
      <alignment vertical="top" wrapText="1"/>
    </xf>
    <xf numFmtId="0" fontId="45" fillId="16" borderId="1" xfId="2" applyFont="1" applyFill="1" applyBorder="1" applyAlignment="1">
      <alignment vertical="top" wrapText="1"/>
    </xf>
    <xf numFmtId="49" fontId="52" fillId="14" borderId="39" xfId="2" applyNumberFormat="1" applyFont="1" applyFill="1" applyBorder="1" applyAlignment="1">
      <alignment vertical="top" wrapText="1"/>
    </xf>
    <xf numFmtId="0" fontId="36" fillId="14" borderId="0" xfId="2" applyFont="1" applyFill="1" applyAlignment="1">
      <alignment vertical="top"/>
    </xf>
    <xf numFmtId="0" fontId="36" fillId="0" borderId="0" xfId="2" applyFont="1" applyFill="1" applyAlignment="1">
      <alignment vertical="top" wrapText="1"/>
    </xf>
    <xf numFmtId="0" fontId="45" fillId="14" borderId="2" xfId="2" applyFont="1" applyFill="1" applyBorder="1" applyAlignment="1">
      <alignment vertical="top" wrapText="1"/>
    </xf>
    <xf numFmtId="0" fontId="55" fillId="0" borderId="0" xfId="2" applyFont="1" applyFill="1" applyAlignment="1">
      <alignment vertical="top"/>
    </xf>
    <xf numFmtId="49" fontId="45" fillId="14" borderId="2" xfId="2" applyNumberFormat="1" applyFont="1" applyFill="1" applyBorder="1" applyAlignment="1">
      <alignment vertical="top"/>
    </xf>
    <xf numFmtId="0" fontId="45" fillId="14" borderId="41" xfId="2" applyNumberFormat="1" applyFont="1" applyFill="1" applyBorder="1" applyAlignment="1">
      <alignment horizontal="left" vertical="top" wrapText="1"/>
    </xf>
    <xf numFmtId="0" fontId="45" fillId="14" borderId="24" xfId="2" applyFont="1" applyFill="1" applyBorder="1" applyAlignment="1">
      <alignment vertical="top" wrapText="1"/>
    </xf>
    <xf numFmtId="0" fontId="45" fillId="14" borderId="35" xfId="2" applyFont="1" applyFill="1" applyBorder="1" applyAlignment="1">
      <alignment vertical="top" wrapText="1"/>
    </xf>
    <xf numFmtId="0" fontId="45" fillId="14" borderId="41" xfId="2" applyFont="1" applyFill="1" applyBorder="1" applyAlignment="1">
      <alignment vertical="top"/>
    </xf>
    <xf numFmtId="0" fontId="55" fillId="0" borderId="0" xfId="2" applyFont="1" applyBorder="1" applyAlignment="1">
      <alignment horizontal="left" vertical="top"/>
    </xf>
    <xf numFmtId="49" fontId="55" fillId="0" borderId="0" xfId="2" applyNumberFormat="1" applyFont="1" applyFill="1" applyBorder="1" applyAlignment="1">
      <alignment vertical="top"/>
    </xf>
    <xf numFmtId="0" fontId="55" fillId="0" borderId="0" xfId="2" applyFont="1" applyAlignment="1">
      <alignment vertical="top"/>
    </xf>
    <xf numFmtId="49" fontId="55" fillId="0" borderId="0" xfId="2" applyNumberFormat="1" applyFont="1" applyAlignment="1">
      <alignment vertical="top" wrapText="1"/>
    </xf>
    <xf numFmtId="0" fontId="55" fillId="0" borderId="0" xfId="2" applyFont="1" applyAlignment="1">
      <alignment vertical="top" wrapText="1"/>
    </xf>
    <xf numFmtId="0" fontId="37" fillId="0" borderId="0" xfId="2" applyFont="1" applyFill="1" applyAlignment="1">
      <alignment horizontal="left" vertical="top"/>
    </xf>
    <xf numFmtId="49" fontId="36" fillId="0" borderId="0" xfId="2" applyNumberFormat="1" applyFont="1" applyFill="1" applyAlignment="1">
      <alignment vertical="top"/>
    </xf>
    <xf numFmtId="49" fontId="36" fillId="0" borderId="0" xfId="2" applyNumberFormat="1" applyFont="1" applyFill="1" applyAlignment="1">
      <alignment vertical="top" wrapText="1"/>
    </xf>
    <xf numFmtId="0" fontId="61" fillId="0" borderId="0" xfId="2" applyFont="1" applyFill="1" applyAlignment="1">
      <alignment vertical="top"/>
    </xf>
    <xf numFmtId="0" fontId="36" fillId="13" borderId="37" xfId="2" applyFont="1" applyFill="1" applyBorder="1" applyAlignment="1">
      <alignment horizontal="center" vertical="top"/>
    </xf>
    <xf numFmtId="0" fontId="36" fillId="13" borderId="47" xfId="2" applyFont="1" applyFill="1" applyBorder="1" applyAlignment="1">
      <alignment horizontal="center" vertical="top"/>
    </xf>
    <xf numFmtId="0" fontId="61" fillId="0" borderId="0" xfId="2" applyFont="1" applyFill="1" applyBorder="1" applyAlignment="1">
      <alignment vertical="top"/>
    </xf>
    <xf numFmtId="0" fontId="61" fillId="0" borderId="0" xfId="2" applyFont="1" applyFill="1" applyBorder="1" applyAlignment="1">
      <alignment vertical="top" wrapText="1"/>
    </xf>
    <xf numFmtId="0" fontId="61" fillId="0" borderId="0" xfId="2" applyFont="1" applyAlignment="1">
      <alignment vertical="top"/>
    </xf>
    <xf numFmtId="0" fontId="36" fillId="13" borderId="48" xfId="2" applyFont="1" applyFill="1" applyBorder="1" applyAlignment="1">
      <alignment horizontal="center" vertical="top"/>
    </xf>
    <xf numFmtId="0" fontId="36" fillId="13" borderId="0" xfId="2" applyFont="1" applyFill="1" applyBorder="1" applyAlignment="1">
      <alignment horizontal="center" vertical="top"/>
    </xf>
    <xf numFmtId="0" fontId="36" fillId="13" borderId="45" xfId="2" applyFont="1" applyFill="1" applyBorder="1" applyAlignment="1">
      <alignment horizontal="center" vertical="top"/>
    </xf>
    <xf numFmtId="0" fontId="52" fillId="14" borderId="23" xfId="2" applyFont="1" applyFill="1" applyBorder="1" applyAlignment="1">
      <alignment vertical="top"/>
    </xf>
    <xf numFmtId="0" fontId="52" fillId="14" borderId="2" xfId="2" applyFont="1" applyFill="1" applyBorder="1" applyAlignment="1">
      <alignment vertical="top" wrapText="1"/>
    </xf>
    <xf numFmtId="0" fontId="52" fillId="14" borderId="0" xfId="2" applyFont="1" applyFill="1" applyBorder="1" applyAlignment="1">
      <alignment vertical="top"/>
    </xf>
    <xf numFmtId="0" fontId="52" fillId="14" borderId="34" xfId="2" applyFont="1" applyFill="1" applyBorder="1" applyAlignment="1">
      <alignment vertical="top" wrapText="1"/>
    </xf>
    <xf numFmtId="0" fontId="45" fillId="14" borderId="33" xfId="2" applyFont="1" applyFill="1" applyBorder="1" applyAlignment="1">
      <alignment vertical="top"/>
    </xf>
    <xf numFmtId="0" fontId="61" fillId="0" borderId="0" xfId="2" applyFont="1" applyAlignment="1">
      <alignment vertical="top" wrapText="1"/>
    </xf>
    <xf numFmtId="0" fontId="36" fillId="14" borderId="0" xfId="2" applyFont="1" applyFill="1" applyBorder="1" applyAlignment="1">
      <alignment vertical="top"/>
    </xf>
    <xf numFmtId="0" fontId="52" fillId="15" borderId="42" xfId="2" applyFont="1" applyFill="1" applyBorder="1" applyAlignment="1">
      <alignment horizontal="left" vertical="top" wrapText="1"/>
    </xf>
    <xf numFmtId="0" fontId="50" fillId="14" borderId="34" xfId="2" applyFont="1" applyFill="1" applyBorder="1" applyAlignment="1">
      <alignment vertical="top" wrapText="1"/>
    </xf>
    <xf numFmtId="0" fontId="49" fillId="14" borderId="1" xfId="2" applyFont="1" applyFill="1" applyBorder="1" applyAlignment="1">
      <alignment vertical="top" wrapText="1"/>
    </xf>
    <xf numFmtId="0" fontId="6" fillId="0" borderId="0" xfId="2" applyFill="1"/>
    <xf numFmtId="0" fontId="6" fillId="0" borderId="0" xfId="2"/>
    <xf numFmtId="0" fontId="54" fillId="13" borderId="42" xfId="2" applyFont="1" applyFill="1" applyBorder="1" applyAlignment="1">
      <alignment horizontal="centerContinuous" vertical="top"/>
    </xf>
    <xf numFmtId="0" fontId="54" fillId="13" borderId="22" xfId="2" applyFont="1" applyFill="1" applyBorder="1" applyAlignment="1">
      <alignment horizontal="centerContinuous" vertical="top"/>
    </xf>
    <xf numFmtId="49" fontId="54" fillId="13" borderId="22" xfId="2" applyNumberFormat="1" applyFont="1" applyFill="1" applyBorder="1" applyAlignment="1">
      <alignment horizontal="centerContinuous" vertical="top" wrapText="1"/>
    </xf>
    <xf numFmtId="0" fontId="54" fillId="13" borderId="22" xfId="2" applyFont="1" applyFill="1" applyBorder="1" applyAlignment="1">
      <alignment horizontal="centerContinuous" vertical="top" wrapText="1"/>
    </xf>
    <xf numFmtId="0" fontId="54" fillId="13" borderId="43" xfId="2" applyFont="1" applyFill="1" applyBorder="1" applyAlignment="1">
      <alignment horizontal="centerContinuous" vertical="top" wrapText="1"/>
    </xf>
    <xf numFmtId="0" fontId="36" fillId="13" borderId="2" xfId="2" applyFont="1" applyFill="1" applyBorder="1" applyAlignment="1">
      <alignment vertical="top" wrapText="1"/>
    </xf>
    <xf numFmtId="49" fontId="36" fillId="13" borderId="36" xfId="2" applyNumberFormat="1" applyFont="1" applyFill="1" applyBorder="1" applyAlignment="1">
      <alignment vertical="top"/>
    </xf>
    <xf numFmtId="0" fontId="54" fillId="13" borderId="39" xfId="2" applyFont="1" applyFill="1" applyBorder="1" applyAlignment="1">
      <alignment vertical="top"/>
    </xf>
    <xf numFmtId="49" fontId="36" fillId="14" borderId="25" xfId="2" applyNumberFormat="1" applyFont="1" applyFill="1" applyBorder="1" applyAlignment="1">
      <alignment vertical="top"/>
    </xf>
    <xf numFmtId="49" fontId="36" fillId="14" borderId="26" xfId="2" applyNumberFormat="1" applyFont="1" applyFill="1" applyBorder="1" applyAlignment="1">
      <alignment vertical="top"/>
    </xf>
    <xf numFmtId="0" fontId="54" fillId="14" borderId="23" xfId="2" applyFont="1" applyFill="1" applyBorder="1" applyAlignment="1">
      <alignment vertical="top" wrapText="1"/>
    </xf>
    <xf numFmtId="0" fontId="54" fillId="14" borderId="2" xfId="2" applyFont="1" applyFill="1" applyBorder="1" applyAlignment="1">
      <alignment vertical="top" wrapText="1"/>
    </xf>
    <xf numFmtId="0" fontId="54" fillId="14" borderId="2" xfId="2" applyFont="1" applyFill="1" applyBorder="1" applyAlignment="1">
      <alignment vertical="top"/>
    </xf>
    <xf numFmtId="0" fontId="6" fillId="14" borderId="41" xfId="2" applyFill="1" applyBorder="1" applyAlignment="1">
      <alignment vertical="top" wrapText="1"/>
    </xf>
    <xf numFmtId="49" fontId="36" fillId="14" borderId="32" xfId="2" applyNumberFormat="1" applyFont="1" applyFill="1" applyBorder="1" applyAlignment="1">
      <alignment vertical="top"/>
    </xf>
    <xf numFmtId="0" fontId="54" fillId="14" borderId="39" xfId="2" applyFont="1" applyFill="1" applyBorder="1" applyAlignment="1">
      <alignment vertical="top" wrapText="1"/>
    </xf>
    <xf numFmtId="0" fontId="6" fillId="14" borderId="35" xfId="2" applyFill="1" applyBorder="1" applyAlignment="1">
      <alignment vertical="top"/>
    </xf>
    <xf numFmtId="0" fontId="57" fillId="14" borderId="33" xfId="2" applyFont="1" applyFill="1" applyBorder="1" applyAlignment="1">
      <alignment vertical="top"/>
    </xf>
    <xf numFmtId="0" fontId="57" fillId="14" borderId="34" xfId="2" applyFont="1" applyFill="1" applyBorder="1" applyAlignment="1">
      <alignment vertical="top"/>
    </xf>
    <xf numFmtId="0" fontId="54" fillId="0" borderId="0" xfId="2" applyFont="1" applyAlignment="1">
      <alignment vertical="top" wrapText="1"/>
    </xf>
    <xf numFmtId="0" fontId="54" fillId="13" borderId="25" xfId="2" applyFont="1" applyFill="1" applyBorder="1" applyAlignment="1">
      <alignment vertical="top"/>
    </xf>
    <xf numFmtId="0" fontId="54" fillId="13" borderId="31" xfId="2" applyFont="1" applyFill="1" applyBorder="1" applyAlignment="1">
      <alignment vertical="top"/>
    </xf>
    <xf numFmtId="49" fontId="36" fillId="14" borderId="30" xfId="2" applyNumberFormat="1" applyFont="1" applyFill="1" applyBorder="1" applyAlignment="1">
      <alignment vertical="top"/>
    </xf>
    <xf numFmtId="49" fontId="36" fillId="14" borderId="49" xfId="2" applyNumberFormat="1" applyFont="1" applyFill="1" applyBorder="1" applyAlignment="1">
      <alignment vertical="top"/>
    </xf>
    <xf numFmtId="0" fontId="54" fillId="14" borderId="24" xfId="2" applyFont="1" applyFill="1" applyBorder="1" applyAlignment="1">
      <alignment vertical="top" wrapText="1"/>
    </xf>
    <xf numFmtId="0" fontId="54" fillId="14" borderId="41" xfId="2" applyFont="1" applyFill="1" applyBorder="1" applyAlignment="1">
      <alignment vertical="top" wrapText="1"/>
    </xf>
    <xf numFmtId="0" fontId="54" fillId="14" borderId="27" xfId="2" applyFont="1" applyFill="1" applyBorder="1" applyAlignment="1">
      <alignment vertical="top"/>
    </xf>
    <xf numFmtId="0" fontId="54" fillId="14" borderId="28" xfId="2" applyFont="1" applyFill="1" applyBorder="1" applyAlignment="1">
      <alignment vertical="top"/>
    </xf>
    <xf numFmtId="0" fontId="54" fillId="14" borderId="42" xfId="2" applyFont="1" applyFill="1" applyBorder="1" applyAlignment="1">
      <alignment vertical="top"/>
    </xf>
    <xf numFmtId="49" fontId="54" fillId="14" borderId="22" xfId="2" applyNumberFormat="1" applyFont="1" applyFill="1" applyBorder="1" applyAlignment="1">
      <alignment vertical="top" wrapText="1"/>
    </xf>
    <xf numFmtId="0" fontId="54" fillId="14" borderId="22" xfId="2" applyFont="1" applyFill="1" applyBorder="1" applyAlignment="1">
      <alignment vertical="top" wrapText="1"/>
    </xf>
    <xf numFmtId="0" fontId="54" fillId="14" borderId="43" xfId="2" applyFont="1" applyFill="1" applyBorder="1" applyAlignment="1">
      <alignment vertical="top" wrapText="1"/>
    </xf>
    <xf numFmtId="0" fontId="54" fillId="14" borderId="35" xfId="2" applyFont="1" applyFill="1" applyBorder="1" applyAlignment="1">
      <alignment vertical="top" wrapText="1"/>
    </xf>
    <xf numFmtId="0" fontId="54" fillId="14" borderId="33" xfId="2" applyFont="1" applyFill="1" applyBorder="1" applyAlignment="1">
      <alignment vertical="top"/>
    </xf>
    <xf numFmtId="0" fontId="54" fillId="14" borderId="34" xfId="2" applyFont="1" applyFill="1" applyBorder="1" applyAlignment="1">
      <alignment vertical="top"/>
    </xf>
    <xf numFmtId="0" fontId="54" fillId="14" borderId="34" xfId="2" applyFont="1" applyFill="1" applyBorder="1" applyAlignment="1">
      <alignment vertical="top" wrapText="1"/>
    </xf>
    <xf numFmtId="0" fontId="57" fillId="0" borderId="0" xfId="2" applyFont="1" applyAlignment="1">
      <alignment vertical="top"/>
    </xf>
    <xf numFmtId="49" fontId="36" fillId="13" borderId="1" xfId="2" applyNumberFormat="1" applyFont="1" applyFill="1" applyBorder="1" applyAlignment="1">
      <alignment vertical="top" wrapText="1"/>
    </xf>
    <xf numFmtId="0" fontId="36" fillId="13" borderId="6" xfId="2" applyFont="1" applyFill="1" applyBorder="1" applyAlignment="1">
      <alignment vertical="top"/>
    </xf>
    <xf numFmtId="0" fontId="54" fillId="13" borderId="37" xfId="2" applyFont="1" applyFill="1" applyBorder="1" applyAlignment="1">
      <alignment horizontal="centerContinuous" vertical="top"/>
    </xf>
    <xf numFmtId="0" fontId="54" fillId="13" borderId="47" xfId="2" applyFont="1" applyFill="1" applyBorder="1" applyAlignment="1">
      <alignment horizontal="centerContinuous" vertical="top"/>
    </xf>
    <xf numFmtId="0" fontId="54" fillId="13" borderId="38" xfId="2" applyFont="1" applyFill="1" applyBorder="1" applyAlignment="1">
      <alignment horizontal="centerContinuous" vertical="top" wrapText="1"/>
    </xf>
    <xf numFmtId="0" fontId="54" fillId="13" borderId="2" xfId="2" applyFont="1" applyFill="1" applyBorder="1" applyAlignment="1">
      <alignment vertical="top" wrapText="1"/>
    </xf>
    <xf numFmtId="0" fontId="54" fillId="13" borderId="34" xfId="2" applyFont="1" applyFill="1" applyBorder="1" applyAlignment="1">
      <alignment vertical="top" wrapText="1"/>
    </xf>
    <xf numFmtId="0" fontId="36" fillId="16" borderId="37" xfId="2" applyFont="1" applyFill="1" applyBorder="1" applyAlignment="1">
      <alignment vertical="top" wrapText="1"/>
    </xf>
    <xf numFmtId="0" fontId="36" fillId="16" borderId="23" xfId="2" applyFont="1" applyFill="1" applyBorder="1" applyAlignment="1">
      <alignment vertical="top" wrapText="1"/>
    </xf>
    <xf numFmtId="0" fontId="36" fillId="16" borderId="2" xfId="2" applyFont="1" applyFill="1" applyBorder="1" applyAlignment="1">
      <alignment vertical="top" wrapText="1"/>
    </xf>
    <xf numFmtId="0" fontId="57" fillId="14" borderId="23" xfId="2" applyFont="1" applyFill="1" applyBorder="1" applyAlignment="1">
      <alignment vertical="top"/>
    </xf>
    <xf numFmtId="0" fontId="36" fillId="16" borderId="33" xfId="2" applyFont="1" applyFill="1" applyBorder="1" applyAlignment="1">
      <alignment vertical="top"/>
    </xf>
    <xf numFmtId="0" fontId="36" fillId="16" borderId="34" xfId="2" applyFont="1" applyFill="1" applyBorder="1" applyAlignment="1">
      <alignment vertical="top"/>
    </xf>
    <xf numFmtId="0" fontId="36" fillId="16" borderId="34" xfId="2" applyFont="1" applyFill="1" applyBorder="1" applyAlignment="1">
      <alignment vertical="top" wrapText="1"/>
    </xf>
    <xf numFmtId="0" fontId="36" fillId="16" borderId="27" xfId="2" applyFont="1" applyFill="1" applyBorder="1" applyAlignment="1">
      <alignment vertical="top" wrapText="1"/>
    </xf>
    <xf numFmtId="0" fontId="36" fillId="16" borderId="28" xfId="2" applyFont="1" applyFill="1" applyBorder="1" applyAlignment="1">
      <alignment vertical="top" wrapText="1"/>
    </xf>
    <xf numFmtId="0" fontId="54" fillId="14" borderId="35" xfId="2" applyFont="1" applyFill="1" applyBorder="1" applyAlignment="1">
      <alignment vertical="top"/>
    </xf>
    <xf numFmtId="0" fontId="36" fillId="0" borderId="47" xfId="2" applyFont="1" applyBorder="1" applyAlignment="1">
      <alignment vertical="top"/>
    </xf>
    <xf numFmtId="0" fontId="36" fillId="0" borderId="47" xfId="2" applyFont="1" applyBorder="1" applyAlignment="1">
      <alignment vertical="top" wrapText="1"/>
    </xf>
    <xf numFmtId="0" fontId="37" fillId="0" borderId="0" xfId="2" applyFont="1" applyAlignment="1">
      <alignment horizontal="left" vertical="top" wrapText="1"/>
    </xf>
    <xf numFmtId="0" fontId="62" fillId="13" borderId="6" xfId="2" applyFont="1" applyFill="1" applyBorder="1" applyAlignment="1">
      <alignment vertical="top"/>
    </xf>
    <xf numFmtId="0" fontId="45" fillId="15" borderId="1" xfId="2" applyFont="1" applyFill="1" applyBorder="1" applyAlignment="1">
      <alignment vertical="top" wrapText="1"/>
    </xf>
    <xf numFmtId="0" fontId="6" fillId="0" borderId="0" xfId="2" applyFont="1" applyAlignment="1">
      <alignment vertical="top"/>
    </xf>
    <xf numFmtId="49" fontId="58" fillId="14" borderId="1" xfId="2" applyNumberFormat="1" applyFont="1" applyFill="1" applyBorder="1" applyAlignment="1">
      <alignment vertical="top"/>
    </xf>
    <xf numFmtId="49" fontId="58" fillId="14" borderId="6" xfId="2" applyNumberFormat="1" applyFont="1" applyFill="1" applyBorder="1" applyAlignment="1">
      <alignment vertical="top" wrapText="1"/>
    </xf>
    <xf numFmtId="0" fontId="58" fillId="14" borderId="6" xfId="2" applyFont="1" applyFill="1" applyBorder="1" applyAlignment="1">
      <alignment vertical="top" wrapText="1"/>
    </xf>
    <xf numFmtId="49" fontId="6" fillId="13" borderId="41" xfId="2" applyNumberFormat="1" applyFont="1" applyFill="1" applyBorder="1" applyAlignment="1">
      <alignment vertical="top" wrapText="1"/>
    </xf>
    <xf numFmtId="49" fontId="52" fillId="14" borderId="6" xfId="2" applyNumberFormat="1" applyFont="1" applyFill="1" applyBorder="1" applyAlignment="1">
      <alignment vertical="top" wrapText="1"/>
    </xf>
    <xf numFmtId="0" fontId="36" fillId="15" borderId="2" xfId="2" applyFont="1" applyFill="1" applyBorder="1" applyAlignment="1">
      <alignment horizontal="center" vertical="top"/>
    </xf>
    <xf numFmtId="0" fontId="36" fillId="15" borderId="1" xfId="2" applyFont="1" applyFill="1" applyBorder="1" applyAlignment="1">
      <alignment horizontal="center" vertical="top"/>
    </xf>
    <xf numFmtId="0" fontId="43" fillId="0" borderId="0" xfId="2" applyFont="1" applyFill="1" applyAlignment="1">
      <alignment vertical="top"/>
    </xf>
    <xf numFmtId="0" fontId="47" fillId="0" borderId="0" xfId="2" applyFont="1" applyFill="1" applyAlignment="1">
      <alignment vertical="top"/>
    </xf>
    <xf numFmtId="0" fontId="58" fillId="0" borderId="0" xfId="2" applyFont="1" applyFill="1" applyAlignment="1">
      <alignment vertical="top"/>
    </xf>
    <xf numFmtId="0" fontId="36" fillId="15" borderId="41" xfId="2" applyFont="1" applyFill="1" applyBorder="1" applyAlignment="1">
      <alignment horizontal="center" vertical="top"/>
    </xf>
    <xf numFmtId="0" fontId="36" fillId="14" borderId="2" xfId="2" applyFont="1" applyFill="1" applyBorder="1" applyAlignment="1">
      <alignment vertical="top" wrapText="1"/>
    </xf>
    <xf numFmtId="0" fontId="36" fillId="14" borderId="38" xfId="2" applyFont="1" applyFill="1" applyBorder="1" applyAlignment="1">
      <alignment vertical="top"/>
    </xf>
    <xf numFmtId="0" fontId="36" fillId="14" borderId="28" xfId="2" applyFont="1" applyFill="1" applyBorder="1" applyAlignment="1">
      <alignment vertical="top" wrapText="1"/>
    </xf>
    <xf numFmtId="0" fontId="36" fillId="14" borderId="34" xfId="2" applyFont="1" applyFill="1" applyBorder="1" applyAlignment="1">
      <alignment vertical="top" wrapText="1"/>
    </xf>
    <xf numFmtId="0" fontId="36" fillId="14" borderId="40" xfId="2" applyFont="1" applyFill="1" applyBorder="1" applyAlignment="1">
      <alignment vertical="top"/>
    </xf>
    <xf numFmtId="0" fontId="36" fillId="7" borderId="6" xfId="2" applyFont="1" applyFill="1" applyBorder="1" applyAlignment="1">
      <alignment vertical="top" wrapText="1"/>
    </xf>
    <xf numFmtId="0" fontId="36" fillId="7" borderId="6" xfId="2" applyFont="1" applyFill="1" applyBorder="1" applyAlignment="1">
      <alignment vertical="top"/>
    </xf>
    <xf numFmtId="0" fontId="36" fillId="0" borderId="34" xfId="2" applyFont="1" applyFill="1" applyBorder="1" applyAlignment="1">
      <alignment vertical="top"/>
    </xf>
    <xf numFmtId="0" fontId="36" fillId="0" borderId="1" xfId="2" applyFont="1" applyFill="1" applyBorder="1"/>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0" borderId="0" xfId="0" applyFont="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0" borderId="3" xfId="0" applyNumberFormat="1" applyFont="1" applyBorder="1" applyAlignment="1">
      <alignment horizontal="center" vertical="center" wrapText="1"/>
    </xf>
    <xf numFmtId="0" fontId="6" fillId="13" borderId="34" xfId="2" applyFont="1" applyFill="1" applyBorder="1" applyAlignment="1">
      <alignment vertical="top"/>
    </xf>
    <xf numFmtId="0" fontId="29" fillId="8" borderId="1" xfId="0" applyFont="1" applyFill="1" applyBorder="1" applyAlignment="1">
      <alignment vertical="center" wrapText="1"/>
    </xf>
    <xf numFmtId="0" fontId="29" fillId="8" borderId="1" xfId="2" applyFont="1" applyFill="1" applyBorder="1" applyAlignment="1">
      <alignment vertical="center" wrapText="1"/>
    </xf>
    <xf numFmtId="0" fontId="20" fillId="6" borderId="15" xfId="0" applyFont="1" applyFill="1" applyBorder="1" applyAlignment="1">
      <alignment horizontal="center" vertical="center" wrapText="1"/>
    </xf>
    <xf numFmtId="0" fontId="23" fillId="0" borderId="1" xfId="0" applyFont="1" applyFill="1" applyBorder="1" applyAlignment="1">
      <alignment horizontal="center" vertical="center"/>
    </xf>
    <xf numFmtId="0" fontId="20" fillId="0" borderId="17" xfId="0" applyFont="1" applyBorder="1" applyAlignment="1">
      <alignment horizontal="justify" vertical="center" wrapText="1"/>
    </xf>
    <xf numFmtId="9" fontId="23" fillId="0" borderId="1" xfId="0" applyNumberFormat="1" applyFont="1" applyFill="1" applyBorder="1" applyAlignment="1">
      <alignment horizontal="center" vertical="center" wrapText="1"/>
    </xf>
    <xf numFmtId="0" fontId="20" fillId="0" borderId="0" xfId="8" applyFont="1" applyAlignment="1">
      <alignment horizontal="center" vertical="center"/>
    </xf>
    <xf numFmtId="0" fontId="64" fillId="0" borderId="0" xfId="8" applyFont="1" applyAlignment="1">
      <alignment horizontal="center" vertical="center"/>
    </xf>
    <xf numFmtId="0" fontId="64" fillId="0" borderId="0" xfId="8" applyFont="1" applyAlignment="1">
      <alignment horizontal="center" vertical="center" wrapText="1"/>
    </xf>
    <xf numFmtId="0" fontId="64" fillId="0" borderId="0" xfId="8" applyFont="1" applyFill="1" applyBorder="1" applyAlignment="1">
      <alignment horizontal="left" vertical="center"/>
    </xf>
    <xf numFmtId="0" fontId="64" fillId="0" borderId="0" xfId="8" applyFont="1" applyFill="1" applyAlignment="1">
      <alignment horizontal="center" vertical="center" wrapText="1"/>
    </xf>
    <xf numFmtId="0" fontId="20" fillId="0" borderId="0" xfId="8" applyFont="1" applyFill="1" applyAlignment="1">
      <alignment horizontal="center" vertical="center"/>
    </xf>
    <xf numFmtId="0" fontId="20" fillId="0" borderId="0" xfId="8" applyFont="1" applyFill="1" applyAlignment="1">
      <alignment horizontal="center" vertical="center" wrapText="1"/>
    </xf>
    <xf numFmtId="0" fontId="20" fillId="0" borderId="0" xfId="8" applyFont="1" applyFill="1" applyBorder="1" applyAlignment="1">
      <alignment horizontal="center" vertical="center"/>
    </xf>
    <xf numFmtId="0" fontId="20" fillId="0" borderId="0" xfId="8" applyFont="1" applyAlignment="1">
      <alignment horizontal="left" vertical="center"/>
    </xf>
    <xf numFmtId="0" fontId="20" fillId="0" borderId="0" xfId="8" applyFont="1" applyAlignment="1">
      <alignment vertical="center"/>
    </xf>
    <xf numFmtId="0" fontId="64" fillId="0" borderId="0" xfId="8" applyFont="1" applyFill="1" applyBorder="1" applyAlignment="1">
      <alignment horizontal="center" vertical="center"/>
    </xf>
    <xf numFmtId="0" fontId="64" fillId="3" borderId="1" xfId="8" applyFont="1" applyFill="1" applyBorder="1" applyAlignment="1">
      <alignment horizontal="left" vertical="center"/>
    </xf>
    <xf numFmtId="0" fontId="64" fillId="3" borderId="1" xfId="8" applyFont="1" applyFill="1" applyBorder="1" applyAlignment="1">
      <alignment vertical="center"/>
    </xf>
    <xf numFmtId="0" fontId="64" fillId="3" borderId="1" xfId="8" applyFont="1" applyFill="1" applyBorder="1" applyAlignment="1">
      <alignment horizontal="center" vertical="center"/>
    </xf>
    <xf numFmtId="0" fontId="64" fillId="3" borderId="2" xfId="8" applyFont="1" applyFill="1" applyBorder="1" applyAlignment="1">
      <alignment horizontal="center" vertical="center" wrapText="1"/>
    </xf>
    <xf numFmtId="0" fontId="20" fillId="3" borderId="1" xfId="8" applyFont="1" applyFill="1" applyBorder="1" applyAlignment="1">
      <alignment horizontal="center" vertical="center" wrapText="1"/>
    </xf>
    <xf numFmtId="0" fontId="20" fillId="18"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5" borderId="1" xfId="8" applyFont="1" applyFill="1" applyBorder="1" applyAlignment="1">
      <alignment horizontal="left" vertical="center" wrapText="1"/>
    </xf>
    <xf numFmtId="0" fontId="20" fillId="5" borderId="1" xfId="8" applyFont="1" applyFill="1" applyBorder="1" applyAlignment="1">
      <alignment horizontal="center" vertical="center" wrapText="1"/>
    </xf>
    <xf numFmtId="49" fontId="20" fillId="3" borderId="1" xfId="8"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64" fillId="3" borderId="34" xfId="8" applyFont="1" applyFill="1" applyBorder="1" applyAlignment="1">
      <alignment horizontal="center" vertical="center" wrapText="1"/>
    </xf>
    <xf numFmtId="0" fontId="20" fillId="0" borderId="1" xfId="8" applyFont="1" applyFill="1" applyBorder="1" applyAlignment="1">
      <alignment horizontal="center" vertical="center"/>
    </xf>
    <xf numFmtId="0" fontId="20" fillId="0" borderId="1" xfId="8" applyFont="1" applyFill="1" applyBorder="1" applyAlignment="1">
      <alignment horizontal="left" vertical="center"/>
    </xf>
    <xf numFmtId="0" fontId="20" fillId="0" borderId="1" xfId="8" applyFont="1" applyFill="1" applyBorder="1" applyAlignment="1">
      <alignment horizontal="center" vertical="center" wrapText="1"/>
    </xf>
    <xf numFmtId="0" fontId="20" fillId="0" borderId="1" xfId="8" applyFont="1" applyFill="1" applyBorder="1" applyAlignment="1">
      <alignment horizontal="left" vertical="center" wrapText="1"/>
    </xf>
    <xf numFmtId="0" fontId="64" fillId="3" borderId="6" xfId="8" applyFont="1" applyFill="1" applyBorder="1" applyAlignment="1">
      <alignment horizontal="center" vertical="center"/>
    </xf>
    <xf numFmtId="0" fontId="64" fillId="3" borderId="22" xfId="8" applyFont="1" applyFill="1" applyBorder="1" applyAlignment="1">
      <alignment horizontal="center" vertical="center"/>
    </xf>
    <xf numFmtId="0" fontId="64" fillId="3" borderId="43" xfId="8" applyFont="1" applyFill="1" applyBorder="1" applyAlignment="1">
      <alignment horizontal="center" vertical="center"/>
    </xf>
    <xf numFmtId="0" fontId="64" fillId="3" borderId="1" xfId="8" applyFont="1" applyFill="1" applyBorder="1" applyAlignment="1">
      <alignment horizontal="center" vertical="center" wrapText="1"/>
    </xf>
    <xf numFmtId="0" fontId="0" fillId="0" borderId="0" xfId="0" applyAlignment="1"/>
    <xf numFmtId="0" fontId="20" fillId="0" borderId="1" xfId="8" applyFont="1" applyFill="1" applyBorder="1" applyAlignment="1">
      <alignment vertical="center"/>
    </xf>
    <xf numFmtId="0" fontId="20" fillId="0" borderId="1" xfId="8" applyFont="1" applyFill="1" applyBorder="1">
      <alignment vertical="center"/>
    </xf>
    <xf numFmtId="0" fontId="20" fillId="0" borderId="0" xfId="2" applyFont="1" applyAlignment="1">
      <alignment horizontal="center" vertical="center"/>
    </xf>
    <xf numFmtId="0" fontId="20" fillId="7" borderId="17" xfId="0" applyFont="1" applyFill="1" applyBorder="1" applyAlignment="1">
      <alignment horizontal="center" vertical="center" wrapText="1"/>
    </xf>
    <xf numFmtId="0" fontId="36" fillId="13" borderId="25" xfId="2" applyFont="1" applyFill="1" applyBorder="1" applyAlignment="1">
      <alignment vertical="top"/>
    </xf>
    <xf numFmtId="0" fontId="65" fillId="7" borderId="1" xfId="0" applyFont="1" applyFill="1" applyBorder="1" applyAlignment="1">
      <alignment horizontal="center" vertical="center" wrapText="1"/>
    </xf>
    <xf numFmtId="49" fontId="36" fillId="0" borderId="0" xfId="2" applyNumberFormat="1" applyFont="1" applyAlignment="1">
      <alignment horizontal="center" vertical="top"/>
    </xf>
    <xf numFmtId="49" fontId="36" fillId="13" borderId="2" xfId="2" applyNumberFormat="1" applyFont="1" applyFill="1" applyBorder="1" applyAlignment="1">
      <alignment horizontal="center" vertical="top"/>
    </xf>
    <xf numFmtId="49" fontId="36" fillId="13" borderId="24" xfId="2" applyNumberFormat="1" applyFont="1" applyFill="1" applyBorder="1" applyAlignment="1">
      <alignment horizontal="center" vertical="top"/>
    </xf>
    <xf numFmtId="49" fontId="36" fillId="13" borderId="28" xfId="2" applyNumberFormat="1" applyFont="1" applyFill="1" applyBorder="1" applyAlignment="1">
      <alignment horizontal="center" vertical="top"/>
    </xf>
    <xf numFmtId="49" fontId="36" fillId="13" borderId="29" xfId="2" applyNumberFormat="1" applyFont="1" applyFill="1" applyBorder="1" applyAlignment="1">
      <alignment horizontal="center" vertical="top"/>
    </xf>
    <xf numFmtId="0" fontId="40" fillId="13" borderId="34" xfId="7" applyFont="1" applyFill="1" applyBorder="1" applyAlignment="1">
      <alignment horizontal="center" vertical="top"/>
    </xf>
    <xf numFmtId="0" fontId="40" fillId="13" borderId="35" xfId="7" applyFont="1" applyFill="1" applyBorder="1" applyAlignment="1">
      <alignment horizontal="center" vertical="top"/>
    </xf>
    <xf numFmtId="49" fontId="36" fillId="0" borderId="0" xfId="2" applyNumberFormat="1" applyFont="1" applyFill="1" applyBorder="1" applyAlignment="1">
      <alignment horizontal="center" vertical="top"/>
    </xf>
    <xf numFmtId="0" fontId="36" fillId="13" borderId="22" xfId="2" applyFont="1" applyFill="1" applyBorder="1" applyAlignment="1">
      <alignment horizontal="center" vertical="top"/>
    </xf>
    <xf numFmtId="0" fontId="36" fillId="13" borderId="36" xfId="2" applyFont="1" applyFill="1" applyBorder="1" applyAlignment="1">
      <alignment horizontal="center" vertical="top"/>
    </xf>
    <xf numFmtId="0" fontId="36" fillId="13" borderId="32" xfId="2" applyFont="1" applyFill="1" applyBorder="1" applyAlignment="1">
      <alignment horizontal="center" vertical="top"/>
    </xf>
    <xf numFmtId="0" fontId="36" fillId="16" borderId="47" xfId="2" applyFont="1" applyFill="1" applyBorder="1" applyAlignment="1">
      <alignment horizontal="center" vertical="top"/>
    </xf>
    <xf numFmtId="0" fontId="36" fillId="16" borderId="26" xfId="2" applyFont="1" applyFill="1" applyBorder="1" applyAlignment="1">
      <alignment horizontal="center" vertical="top"/>
    </xf>
    <xf numFmtId="0" fontId="36" fillId="16" borderId="0" xfId="2" applyFont="1" applyFill="1" applyBorder="1" applyAlignment="1">
      <alignment horizontal="center" vertical="top" wrapText="1"/>
    </xf>
    <xf numFmtId="0" fontId="36" fillId="16" borderId="49" xfId="2" applyFont="1" applyFill="1" applyBorder="1" applyAlignment="1">
      <alignment horizontal="center" vertical="top" wrapText="1"/>
    </xf>
    <xf numFmtId="0" fontId="45" fillId="16" borderId="0" xfId="2" applyFont="1" applyFill="1" applyBorder="1" applyAlignment="1">
      <alignment horizontal="center" vertical="top" wrapText="1"/>
    </xf>
    <xf numFmtId="0" fontId="45" fillId="16" borderId="49" xfId="2" applyFont="1" applyFill="1" applyBorder="1" applyAlignment="1">
      <alignment horizontal="center" vertical="top" wrapText="1"/>
    </xf>
    <xf numFmtId="49" fontId="36" fillId="16" borderId="0" xfId="2" applyNumberFormat="1" applyFont="1" applyFill="1" applyBorder="1" applyAlignment="1">
      <alignment horizontal="center" vertical="top"/>
    </xf>
    <xf numFmtId="49" fontId="36" fillId="16" borderId="49" xfId="2" applyNumberFormat="1" applyFont="1" applyFill="1" applyBorder="1" applyAlignment="1">
      <alignment horizontal="center" vertical="top"/>
    </xf>
    <xf numFmtId="49" fontId="45" fillId="16" borderId="0" xfId="2" applyNumberFormat="1" applyFont="1" applyFill="1" applyBorder="1" applyAlignment="1">
      <alignment horizontal="center" vertical="top"/>
    </xf>
    <xf numFmtId="49" fontId="45" fillId="16" borderId="49" xfId="2" applyNumberFormat="1" applyFont="1" applyFill="1" applyBorder="1" applyAlignment="1">
      <alignment horizontal="center" vertical="top"/>
    </xf>
    <xf numFmtId="0" fontId="45" fillId="16" borderId="0" xfId="2" applyFont="1" applyFill="1" applyBorder="1" applyAlignment="1">
      <alignment horizontal="center" vertical="top"/>
    </xf>
    <xf numFmtId="0" fontId="45" fillId="16" borderId="49" xfId="2" applyFont="1" applyFill="1" applyBorder="1" applyAlignment="1">
      <alignment horizontal="center" vertical="top"/>
    </xf>
    <xf numFmtId="49" fontId="50" fillId="16" borderId="0" xfId="2" applyNumberFormat="1" applyFont="1" applyFill="1" applyBorder="1" applyAlignment="1">
      <alignment horizontal="center" vertical="top"/>
    </xf>
    <xf numFmtId="49" fontId="50" fillId="16" borderId="49" xfId="2" applyNumberFormat="1" applyFont="1" applyFill="1" applyBorder="1" applyAlignment="1">
      <alignment horizontal="center" vertical="top"/>
    </xf>
    <xf numFmtId="49" fontId="52" fillId="16" borderId="0" xfId="2" applyNumberFormat="1" applyFont="1" applyFill="1" applyBorder="1" applyAlignment="1">
      <alignment horizontal="center" vertical="top"/>
    </xf>
    <xf numFmtId="49" fontId="52" fillId="16" borderId="49" xfId="2" applyNumberFormat="1" applyFont="1" applyFill="1" applyBorder="1" applyAlignment="1">
      <alignment horizontal="center" vertical="top"/>
    </xf>
    <xf numFmtId="49" fontId="49" fillId="16" borderId="0" xfId="2" applyNumberFormat="1" applyFont="1" applyFill="1" applyBorder="1" applyAlignment="1">
      <alignment horizontal="center" vertical="top"/>
    </xf>
    <xf numFmtId="49" fontId="49" fillId="16" borderId="49" xfId="2" applyNumberFormat="1" applyFont="1" applyFill="1" applyBorder="1" applyAlignment="1">
      <alignment horizontal="center" vertical="top"/>
    </xf>
    <xf numFmtId="49" fontId="49" fillId="16" borderId="64" xfId="2" applyNumberFormat="1" applyFont="1" applyFill="1" applyBorder="1" applyAlignment="1">
      <alignment horizontal="center" vertical="top"/>
    </xf>
    <xf numFmtId="49" fontId="49" fillId="16" borderId="65" xfId="2" applyNumberFormat="1" applyFont="1" applyFill="1" applyBorder="1" applyAlignment="1">
      <alignment horizontal="center" vertical="top"/>
    </xf>
    <xf numFmtId="0" fontId="49" fillId="16" borderId="0" xfId="2" applyFont="1" applyFill="1" applyBorder="1" applyAlignment="1">
      <alignment horizontal="center" vertical="top"/>
    </xf>
    <xf numFmtId="0" fontId="49" fillId="16" borderId="49" xfId="2" applyFont="1" applyFill="1" applyBorder="1" applyAlignment="1">
      <alignment horizontal="center" vertical="top"/>
    </xf>
    <xf numFmtId="0" fontId="49" fillId="16" borderId="0" xfId="2" applyFont="1" applyFill="1" applyBorder="1" applyAlignment="1">
      <alignment horizontal="center" vertical="top" wrapText="1"/>
    </xf>
    <xf numFmtId="0" fontId="49" fillId="16" borderId="49" xfId="2" applyFont="1" applyFill="1" applyBorder="1" applyAlignment="1">
      <alignment horizontal="center" vertical="top" wrapText="1"/>
    </xf>
    <xf numFmtId="49" fontId="49" fillId="16" borderId="45" xfId="2" applyNumberFormat="1" applyFont="1" applyFill="1" applyBorder="1" applyAlignment="1">
      <alignment horizontal="center" vertical="top"/>
    </xf>
    <xf numFmtId="49" fontId="49" fillId="16" borderId="32" xfId="2" applyNumberFormat="1" applyFont="1" applyFill="1" applyBorder="1" applyAlignment="1">
      <alignment horizontal="center" vertical="top"/>
    </xf>
    <xf numFmtId="49" fontId="50" fillId="0" borderId="0" xfId="2" applyNumberFormat="1" applyFont="1" applyFill="1" applyBorder="1" applyAlignment="1">
      <alignment horizontal="center" vertical="top"/>
    </xf>
    <xf numFmtId="49" fontId="36" fillId="13" borderId="25" xfId="2" applyNumberFormat="1" applyFont="1" applyFill="1" applyBorder="1" applyAlignment="1">
      <alignment horizontal="center" vertical="top"/>
    </xf>
    <xf numFmtId="49" fontId="36" fillId="13" borderId="30" xfId="2" applyNumberFormat="1" applyFont="1" applyFill="1" applyBorder="1" applyAlignment="1">
      <alignment horizontal="center" vertical="top"/>
    </xf>
    <xf numFmtId="0" fontId="40" fillId="13" borderId="31" xfId="7" applyFont="1" applyFill="1" applyBorder="1" applyAlignment="1">
      <alignment horizontal="center" vertical="top"/>
    </xf>
    <xf numFmtId="0" fontId="36" fillId="16" borderId="49" xfId="2" applyFont="1" applyFill="1" applyBorder="1" applyAlignment="1">
      <alignment horizontal="center" vertical="top"/>
    </xf>
    <xf numFmtId="0" fontId="36" fillId="16" borderId="0" xfId="2" applyFont="1" applyFill="1" applyBorder="1" applyAlignment="1">
      <alignment horizontal="center" vertical="top"/>
    </xf>
    <xf numFmtId="0" fontId="52" fillId="16" borderId="0" xfId="2" applyFont="1" applyFill="1" applyBorder="1" applyAlignment="1">
      <alignment horizontal="center" vertical="top"/>
    </xf>
    <xf numFmtId="0" fontId="52" fillId="16" borderId="49" xfId="2" applyFont="1" applyFill="1" applyBorder="1" applyAlignment="1">
      <alignment horizontal="center" vertical="top"/>
    </xf>
    <xf numFmtId="0" fontId="50" fillId="16" borderId="49" xfId="2" applyFont="1" applyFill="1" applyBorder="1" applyAlignment="1">
      <alignment horizontal="center" vertical="top"/>
    </xf>
    <xf numFmtId="0" fontId="58" fillId="17" borderId="0" xfId="2" applyFont="1" applyFill="1" applyBorder="1" applyAlignment="1">
      <alignment horizontal="center" vertical="top"/>
    </xf>
    <xf numFmtId="0" fontId="58" fillId="17" borderId="49" xfId="2" applyFont="1" applyFill="1" applyBorder="1" applyAlignment="1">
      <alignment horizontal="center" vertical="top"/>
    </xf>
    <xf numFmtId="0" fontId="50" fillId="16" borderId="0" xfId="2" applyFont="1" applyFill="1" applyBorder="1" applyAlignment="1">
      <alignment horizontal="center" vertical="top"/>
    </xf>
    <xf numFmtId="0" fontId="50" fillId="16" borderId="45" xfId="2" applyFont="1" applyFill="1" applyBorder="1" applyAlignment="1">
      <alignment horizontal="center" vertical="top"/>
    </xf>
    <xf numFmtId="0" fontId="50" fillId="16" borderId="32" xfId="2" applyFont="1" applyFill="1" applyBorder="1" applyAlignment="1">
      <alignment horizontal="center" vertical="top"/>
    </xf>
    <xf numFmtId="49" fontId="36" fillId="13" borderId="38" xfId="2" applyNumberFormat="1" applyFont="1" applyFill="1" applyBorder="1" applyAlignment="1">
      <alignment horizontal="center" vertical="top"/>
    </xf>
    <xf numFmtId="49" fontId="36" fillId="16" borderId="45" xfId="2" applyNumberFormat="1" applyFont="1" applyFill="1" applyBorder="1" applyAlignment="1">
      <alignment horizontal="center" vertical="top"/>
    </xf>
    <xf numFmtId="49" fontId="36" fillId="16" borderId="32" xfId="2" applyNumberFormat="1" applyFont="1" applyFill="1" applyBorder="1" applyAlignment="1">
      <alignment horizontal="center" vertical="top"/>
    </xf>
    <xf numFmtId="49" fontId="6" fillId="0" borderId="0" xfId="2" applyNumberFormat="1" applyFill="1" applyBorder="1" applyAlignment="1">
      <alignment horizontal="center" vertical="top"/>
    </xf>
    <xf numFmtId="49" fontId="45" fillId="0" borderId="0" xfId="2" applyNumberFormat="1" applyFont="1" applyFill="1" applyBorder="1" applyAlignment="1">
      <alignment horizontal="center" vertical="top"/>
    </xf>
    <xf numFmtId="0" fontId="36" fillId="0" borderId="0" xfId="2" applyFont="1" applyAlignment="1">
      <alignment horizontal="center" vertical="top"/>
    </xf>
    <xf numFmtId="49" fontId="36" fillId="0" borderId="0" xfId="2" applyNumberFormat="1" applyFont="1" applyAlignment="1">
      <alignment horizontal="center" vertical="top" wrapText="1"/>
    </xf>
    <xf numFmtId="0" fontId="36" fillId="0" borderId="0" xfId="2" applyFont="1" applyAlignment="1">
      <alignment horizontal="center" vertical="top" wrapText="1"/>
    </xf>
    <xf numFmtId="49" fontId="6" fillId="0" borderId="0" xfId="2" applyNumberFormat="1" applyAlignment="1">
      <alignment horizontal="center" vertical="top"/>
    </xf>
    <xf numFmtId="0" fontId="36" fillId="16" borderId="45" xfId="2" applyFont="1" applyFill="1" applyBorder="1" applyAlignment="1">
      <alignment horizontal="center" vertical="top"/>
    </xf>
    <xf numFmtId="0" fontId="36" fillId="16" borderId="32" xfId="2" applyFont="1" applyFill="1" applyBorder="1" applyAlignment="1">
      <alignment horizontal="center" vertical="top"/>
    </xf>
    <xf numFmtId="49" fontId="59" fillId="0" borderId="0" xfId="2" applyNumberFormat="1" applyFont="1" applyAlignment="1">
      <alignment horizontal="center" vertical="top"/>
    </xf>
    <xf numFmtId="0" fontId="50" fillId="16" borderId="22" xfId="2" applyFont="1" applyFill="1" applyBorder="1" applyAlignment="1">
      <alignment horizontal="center" vertical="top"/>
    </xf>
    <xf numFmtId="0" fontId="50" fillId="16" borderId="36" xfId="2" applyFont="1" applyFill="1" applyBorder="1" applyAlignment="1">
      <alignment horizontal="center" vertical="top"/>
    </xf>
    <xf numFmtId="49" fontId="6" fillId="13" borderId="2" xfId="2" applyNumberFormat="1" applyFill="1" applyBorder="1" applyAlignment="1">
      <alignment horizontal="center" vertical="top"/>
    </xf>
    <xf numFmtId="0" fontId="45" fillId="16" borderId="47" xfId="2" applyFont="1" applyFill="1" applyBorder="1" applyAlignment="1">
      <alignment horizontal="center" vertical="top"/>
    </xf>
    <xf numFmtId="0" fontId="45" fillId="16" borderId="45" xfId="2" applyFont="1" applyFill="1" applyBorder="1" applyAlignment="1">
      <alignment horizontal="center" vertical="top"/>
    </xf>
    <xf numFmtId="49" fontId="55" fillId="0" borderId="0" xfId="2" applyNumberFormat="1" applyFont="1" applyFill="1" applyBorder="1" applyAlignment="1">
      <alignment horizontal="center" vertical="top"/>
    </xf>
    <xf numFmtId="49" fontId="36" fillId="0" borderId="0" xfId="2" applyNumberFormat="1" applyFont="1" applyFill="1" applyAlignment="1">
      <alignment horizontal="center" vertical="top"/>
    </xf>
    <xf numFmtId="49" fontId="36" fillId="13" borderId="47" xfId="2" applyNumberFormat="1" applyFont="1" applyFill="1" applyBorder="1" applyAlignment="1">
      <alignment horizontal="center" vertical="top"/>
    </xf>
    <xf numFmtId="49" fontId="36" fillId="13" borderId="0" xfId="2" applyNumberFormat="1" applyFont="1" applyFill="1" applyBorder="1" applyAlignment="1">
      <alignment horizontal="center" vertical="top"/>
    </xf>
    <xf numFmtId="0" fontId="40" fillId="13" borderId="45" xfId="7" applyFont="1" applyFill="1" applyBorder="1" applyAlignment="1">
      <alignment horizontal="center" vertical="top"/>
    </xf>
    <xf numFmtId="0" fontId="52" fillId="15" borderId="6" xfId="2" applyFont="1" applyFill="1" applyBorder="1" applyAlignment="1">
      <alignment horizontal="center" vertical="top" wrapText="1"/>
    </xf>
    <xf numFmtId="0" fontId="45" fillId="15" borderId="6" xfId="2" applyFont="1" applyFill="1" applyBorder="1" applyAlignment="1">
      <alignment horizontal="center" vertical="top" wrapText="1"/>
    </xf>
    <xf numFmtId="0" fontId="36" fillId="15" borderId="6" xfId="2" applyFont="1" applyFill="1" applyBorder="1" applyAlignment="1">
      <alignment horizontal="center" vertical="top" wrapText="1"/>
    </xf>
    <xf numFmtId="0" fontId="52" fillId="15" borderId="43" xfId="2" applyFont="1" applyFill="1" applyBorder="1" applyAlignment="1">
      <alignment horizontal="center" vertical="top" wrapText="1"/>
    </xf>
    <xf numFmtId="0" fontId="36" fillId="16" borderId="47" xfId="2" applyFont="1" applyFill="1" applyBorder="1" applyAlignment="1">
      <alignment horizontal="center" vertical="top" wrapText="1"/>
    </xf>
    <xf numFmtId="0" fontId="38" fillId="0" borderId="0" xfId="2" applyFont="1" applyAlignment="1">
      <alignment horizontal="center" vertical="top"/>
    </xf>
    <xf numFmtId="0" fontId="37" fillId="0" borderId="0" xfId="2" applyFont="1" applyAlignment="1">
      <alignment horizontal="center" vertical="top" wrapText="1"/>
    </xf>
    <xf numFmtId="0" fontId="36" fillId="13" borderId="43" xfId="2" applyFont="1" applyFill="1" applyBorder="1" applyAlignment="1">
      <alignment horizontal="center" vertical="top"/>
    </xf>
    <xf numFmtId="0" fontId="36" fillId="13" borderId="2" xfId="2" applyFont="1" applyFill="1" applyBorder="1" applyAlignment="1">
      <alignment horizontal="center" vertical="top"/>
    </xf>
    <xf numFmtId="0" fontId="62" fillId="13" borderId="22" xfId="2" applyFont="1" applyFill="1" applyBorder="1" applyAlignment="1">
      <alignment horizontal="center" vertical="top"/>
    </xf>
    <xf numFmtId="0" fontId="62" fillId="13" borderId="43" xfId="2" applyFont="1" applyFill="1" applyBorder="1" applyAlignment="1">
      <alignment horizontal="center" vertical="top"/>
    </xf>
    <xf numFmtId="0" fontId="36" fillId="13" borderId="34" xfId="2" applyFont="1" applyFill="1" applyBorder="1" applyAlignment="1">
      <alignment horizontal="center" vertical="top"/>
    </xf>
    <xf numFmtId="0" fontId="45" fillId="15" borderId="1" xfId="2" applyFont="1" applyFill="1" applyBorder="1" applyAlignment="1">
      <alignment horizontal="center" vertical="top" wrapText="1"/>
    </xf>
    <xf numFmtId="0" fontId="45" fillId="15" borderId="43" xfId="2" applyFont="1" applyFill="1" applyBorder="1" applyAlignment="1">
      <alignment horizontal="center" vertical="top"/>
    </xf>
    <xf numFmtId="0" fontId="45" fillId="15" borderId="1" xfId="2" applyFont="1" applyFill="1" applyBorder="1" applyAlignment="1">
      <alignment horizontal="center" vertical="top"/>
    </xf>
    <xf numFmtId="0" fontId="36" fillId="15" borderId="6" xfId="2" applyFont="1" applyFill="1" applyBorder="1" applyAlignment="1">
      <alignment horizontal="center" vertical="top"/>
    </xf>
    <xf numFmtId="0" fontId="45" fillId="15" borderId="6" xfId="2" applyFont="1" applyFill="1" applyBorder="1" applyAlignment="1">
      <alignment horizontal="center" vertical="top"/>
    </xf>
    <xf numFmtId="0" fontId="52" fillId="16" borderId="45" xfId="2" applyFont="1" applyFill="1" applyBorder="1" applyAlignment="1">
      <alignment horizontal="center" vertical="top"/>
    </xf>
    <xf numFmtId="0" fontId="52" fillId="16" borderId="32" xfId="2" applyFont="1" applyFill="1" applyBorder="1" applyAlignment="1">
      <alignment horizontal="center" vertical="top"/>
    </xf>
    <xf numFmtId="0" fontId="6" fillId="0" borderId="0" xfId="2" applyAlignment="1">
      <alignment horizontal="center" vertical="top"/>
    </xf>
    <xf numFmtId="0" fontId="6" fillId="0" borderId="0" xfId="2" applyFont="1" applyAlignment="1">
      <alignment horizontal="left" vertical="top"/>
    </xf>
    <xf numFmtId="49" fontId="6" fillId="13" borderId="2" xfId="2" applyNumberFormat="1" applyFont="1" applyFill="1" applyBorder="1" applyAlignment="1">
      <alignment horizontal="center" vertical="top"/>
    </xf>
    <xf numFmtId="0" fontId="36" fillId="13" borderId="34" xfId="7" applyFont="1" applyFill="1" applyBorder="1" applyAlignment="1">
      <alignment horizontal="center" vertical="top"/>
    </xf>
    <xf numFmtId="0" fontId="36" fillId="13" borderId="35" xfId="7" applyFont="1" applyFill="1" applyBorder="1" applyAlignment="1">
      <alignment horizontal="center" vertical="top"/>
    </xf>
    <xf numFmtId="0" fontId="36" fillId="13" borderId="33" xfId="7" applyFont="1" applyFill="1" applyBorder="1" applyAlignment="1">
      <alignment horizontal="left" vertical="top"/>
    </xf>
    <xf numFmtId="0" fontId="36" fillId="13" borderId="34" xfId="7" applyFont="1" applyFill="1" applyBorder="1" applyAlignment="1">
      <alignment horizontal="left" vertical="top"/>
    </xf>
    <xf numFmtId="0" fontId="36" fillId="13" borderId="31" xfId="7" applyFont="1" applyFill="1" applyBorder="1" applyAlignment="1">
      <alignment horizontal="left" vertical="top"/>
    </xf>
    <xf numFmtId="0" fontId="20" fillId="6" borderId="4"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6" borderId="15" xfId="0" applyFont="1" applyFill="1" applyBorder="1" applyAlignment="1">
      <alignment horizontal="center" vertical="center" wrapText="1"/>
    </xf>
    <xf numFmtId="0" fontId="20"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center" vertical="center" wrapText="1"/>
    </xf>
    <xf numFmtId="0" fontId="0" fillId="6" borderId="4" xfId="0" applyFill="1" applyBorder="1" applyAlignment="1">
      <alignment horizontal="center" vertical="center" wrapText="1"/>
    </xf>
    <xf numFmtId="0" fontId="0" fillId="0" borderId="7" xfId="0" applyBorder="1" applyAlignment="1"/>
    <xf numFmtId="0" fontId="0" fillId="0" borderId="5" xfId="0" applyBorder="1" applyAlignment="1"/>
    <xf numFmtId="0" fontId="0" fillId="0" borderId="18" xfId="0" applyFont="1" applyBorder="1" applyAlignment="1">
      <alignment horizontal="center" vertical="center" wrapText="1"/>
    </xf>
    <xf numFmtId="0" fontId="0" fillId="6" borderId="4"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0" borderId="16" xfId="0" applyBorder="1" applyAlignment="1">
      <alignment horizontal="center" vertical="center" wrapText="1"/>
    </xf>
    <xf numFmtId="0" fontId="20" fillId="0" borderId="16" xfId="0" applyFont="1" applyBorder="1" applyAlignment="1">
      <alignment horizontal="center" vertical="center" wrapText="1"/>
    </xf>
    <xf numFmtId="0" fontId="20" fillId="6" borderId="16"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20" fillId="0" borderId="4" xfId="0" applyFont="1" applyBorder="1" applyAlignment="1">
      <alignment horizontal="justify" vertical="center" wrapText="1"/>
    </xf>
    <xf numFmtId="0" fontId="20" fillId="0" borderId="5" xfId="0" applyFont="1" applyBorder="1" applyAlignment="1">
      <alignment horizontal="justify" vertical="center" wrapText="1"/>
    </xf>
    <xf numFmtId="0" fontId="19" fillId="0" borderId="4" xfId="0" applyFont="1" applyBorder="1" applyAlignment="1">
      <alignment horizontal="justify" vertical="center" wrapText="1"/>
    </xf>
    <xf numFmtId="0" fontId="19" fillId="0" borderId="5" xfId="0" applyFont="1" applyBorder="1" applyAlignment="1">
      <alignment horizontal="justify" vertical="center" wrapText="1"/>
    </xf>
    <xf numFmtId="0" fontId="0" fillId="0" borderId="5" xfId="0" applyBorder="1" applyAlignment="1">
      <alignment horizontal="justify" vertical="center" wrapText="1"/>
    </xf>
    <xf numFmtId="0" fontId="64" fillId="3" borderId="1" xfId="8" applyFont="1" applyFill="1" applyBorder="1" applyAlignment="1">
      <alignment horizontal="center" vertical="center" wrapText="1"/>
    </xf>
    <xf numFmtId="0" fontId="64" fillId="3" borderId="1" xfId="8" applyFont="1" applyFill="1" applyBorder="1" applyAlignment="1">
      <alignment horizontal="center" vertical="center"/>
    </xf>
    <xf numFmtId="0" fontId="64" fillId="3" borderId="6" xfId="8" applyFont="1" applyFill="1" applyBorder="1" applyAlignment="1">
      <alignment horizontal="center" vertical="center"/>
    </xf>
    <xf numFmtId="0" fontId="64" fillId="3" borderId="22" xfId="8" applyFont="1" applyFill="1" applyBorder="1" applyAlignment="1">
      <alignment horizontal="center" vertical="center"/>
    </xf>
    <xf numFmtId="0" fontId="64" fillId="3" borderId="43" xfId="8" applyFont="1" applyFill="1" applyBorder="1" applyAlignment="1">
      <alignment horizontal="center" vertical="center"/>
    </xf>
    <xf numFmtId="0" fontId="0" fillId="0" borderId="5" xfId="0" applyFont="1" applyBorder="1" applyAlignment="1">
      <alignment horizontal="center" vertical="center" wrapText="1"/>
    </xf>
    <xf numFmtId="0" fontId="20" fillId="6" borderId="67" xfId="0" applyFont="1" applyFill="1" applyBorder="1" applyAlignment="1">
      <alignment horizontal="center" vertical="center" wrapText="1"/>
    </xf>
    <xf numFmtId="0" fontId="0" fillId="0" borderId="70"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0" borderId="66" xfId="0" applyBorder="1" applyAlignment="1">
      <alignment horizontal="center" vertical="center" wrapText="1"/>
    </xf>
    <xf numFmtId="0" fontId="0" fillId="0" borderId="3" xfId="0" applyBorder="1" applyAlignment="1">
      <alignment horizontal="center" vertical="center" wrapText="1"/>
    </xf>
    <xf numFmtId="0" fontId="0" fillId="0" borderId="68" xfId="0" applyFont="1" applyBorder="1" applyAlignment="1">
      <alignment horizontal="center" vertical="center" wrapText="1"/>
    </xf>
    <xf numFmtId="0" fontId="0" fillId="0" borderId="16" xfId="0" applyBorder="1" applyAlignment="1"/>
    <xf numFmtId="0" fontId="0" fillId="0" borderId="18" xfId="0" applyBorder="1" applyAlignment="1"/>
    <xf numFmtId="0" fontId="0" fillId="0" borderId="7" xfId="0" applyFont="1" applyBorder="1" applyAlignment="1">
      <alignment horizontal="center" vertical="center" wrapText="1"/>
    </xf>
    <xf numFmtId="0" fontId="6" fillId="0" borderId="29" xfId="2" applyFont="1" applyBorder="1" applyAlignment="1">
      <alignment vertical="top" wrapText="1"/>
    </xf>
    <xf numFmtId="0" fontId="36" fillId="0" borderId="29" xfId="2" applyFont="1" applyBorder="1" applyAlignment="1">
      <alignment vertical="top" wrapText="1"/>
    </xf>
    <xf numFmtId="0" fontId="36" fillId="0" borderId="29" xfId="2" applyFont="1" applyBorder="1" applyAlignment="1">
      <alignment vertical="top"/>
    </xf>
    <xf numFmtId="0" fontId="36" fillId="0" borderId="35" xfId="2" applyFont="1" applyBorder="1" applyAlignment="1">
      <alignment vertical="top"/>
    </xf>
    <xf numFmtId="0" fontId="45" fillId="16" borderId="48" xfId="2" applyFont="1" applyFill="1" applyBorder="1" applyAlignment="1">
      <alignment vertical="top"/>
    </xf>
    <xf numFmtId="0" fontId="45" fillId="16" borderId="44" xfId="2" applyFont="1" applyFill="1" applyBorder="1" applyAlignment="1">
      <alignment vertical="top"/>
    </xf>
    <xf numFmtId="0" fontId="36" fillId="0" borderId="0" xfId="2" applyFont="1" applyBorder="1" applyAlignment="1">
      <alignment vertical="top"/>
    </xf>
    <xf numFmtId="0" fontId="36" fillId="0" borderId="45" xfId="2" applyFont="1" applyBorder="1" applyAlignment="1">
      <alignment vertical="top"/>
    </xf>
    <xf numFmtId="0" fontId="36" fillId="0" borderId="28" xfId="2" applyFont="1" applyBorder="1" applyAlignment="1">
      <alignment vertical="top" wrapText="1"/>
    </xf>
    <xf numFmtId="0" fontId="36" fillId="0" borderId="34" xfId="2" applyFont="1" applyBorder="1" applyAlignment="1">
      <alignment vertical="top" wrapText="1"/>
    </xf>
    <xf numFmtId="0" fontId="6" fillId="4" borderId="2" xfId="2" applyFont="1" applyFill="1" applyBorder="1" applyAlignment="1">
      <alignment vertical="top" wrapText="1"/>
    </xf>
    <xf numFmtId="0" fontId="36" fillId="14" borderId="24" xfId="2" applyFont="1" applyFill="1" applyBorder="1" applyAlignment="1">
      <alignment vertical="top" wrapText="1"/>
    </xf>
    <xf numFmtId="0" fontId="36" fillId="0" borderId="35" xfId="2" applyFont="1" applyBorder="1" applyAlignment="1">
      <alignment vertical="top" wrapText="1"/>
    </xf>
    <xf numFmtId="0" fontId="36" fillId="4" borderId="2" xfId="2" applyFont="1" applyFill="1" applyBorder="1" applyAlignment="1">
      <alignment vertical="top"/>
    </xf>
    <xf numFmtId="0" fontId="36" fillId="0" borderId="28" xfId="2" applyFont="1" applyBorder="1" applyAlignment="1">
      <alignment vertical="top"/>
    </xf>
    <xf numFmtId="0" fontId="36" fillId="0" borderId="34" xfId="2" applyFont="1" applyBorder="1" applyAlignment="1">
      <alignment vertical="top"/>
    </xf>
    <xf numFmtId="0" fontId="36" fillId="4" borderId="2" xfId="2" applyFont="1" applyFill="1" applyBorder="1" applyAlignment="1">
      <alignment vertical="top" wrapText="1"/>
    </xf>
    <xf numFmtId="49" fontId="6" fillId="14" borderId="24" xfId="2" applyNumberFormat="1" applyFont="1" applyFill="1" applyBorder="1" applyAlignment="1">
      <alignment vertical="top" wrapText="1"/>
    </xf>
    <xf numFmtId="0" fontId="45" fillId="16" borderId="37" xfId="2" applyFont="1" applyFill="1" applyBorder="1" applyAlignment="1">
      <alignment vertical="top"/>
    </xf>
    <xf numFmtId="0" fontId="36" fillId="4" borderId="38" xfId="2" applyFont="1" applyFill="1" applyBorder="1" applyAlignment="1">
      <alignment vertical="top"/>
    </xf>
    <xf numFmtId="0" fontId="36" fillId="0" borderId="40" xfId="2" applyFont="1" applyBorder="1" applyAlignment="1">
      <alignment vertical="top"/>
    </xf>
    <xf numFmtId="0" fontId="36" fillId="0" borderId="46" xfId="2" applyFont="1" applyBorder="1" applyAlignment="1">
      <alignment vertical="top"/>
    </xf>
    <xf numFmtId="0" fontId="36" fillId="15" borderId="6" xfId="2" applyFont="1" applyFill="1" applyBorder="1" applyAlignment="1">
      <alignment horizontal="left" vertical="top"/>
    </xf>
    <xf numFmtId="0" fontId="36" fillId="0" borderId="43" xfId="2" applyFont="1" applyBorder="1" applyAlignment="1">
      <alignment horizontal="left" vertical="top"/>
    </xf>
    <xf numFmtId="0" fontId="45" fillId="15" borderId="6" xfId="2" applyFont="1" applyFill="1" applyBorder="1" applyAlignment="1">
      <alignment horizontal="left" vertical="top"/>
    </xf>
    <xf numFmtId="0" fontId="45" fillId="0" borderId="43" xfId="2" applyFont="1" applyBorder="1" applyAlignment="1">
      <alignment horizontal="left" vertical="top"/>
    </xf>
    <xf numFmtId="49" fontId="54" fillId="13" borderId="42" xfId="2" applyNumberFormat="1" applyFont="1" applyFill="1" applyBorder="1" applyAlignment="1">
      <alignment horizontal="center" vertical="top" wrapText="1"/>
    </xf>
    <xf numFmtId="0" fontId="54" fillId="0" borderId="22" xfId="2" applyFont="1" applyBorder="1" applyAlignment="1">
      <alignment horizontal="center" vertical="top"/>
    </xf>
    <xf numFmtId="0" fontId="54" fillId="0" borderId="43" xfId="2" applyFont="1" applyBorder="1" applyAlignment="1">
      <alignment horizontal="center" vertical="top"/>
    </xf>
    <xf numFmtId="0" fontId="57" fillId="14" borderId="2" xfId="2" applyFont="1" applyFill="1" applyBorder="1" applyAlignment="1">
      <alignment vertical="top" wrapText="1"/>
    </xf>
    <xf numFmtId="0" fontId="54" fillId="0" borderId="28" xfId="2" applyFont="1" applyBorder="1" applyAlignment="1">
      <alignment vertical="top" wrapText="1"/>
    </xf>
    <xf numFmtId="0" fontId="54" fillId="0" borderId="34" xfId="2" applyFont="1" applyBorder="1" applyAlignment="1">
      <alignment vertical="top" wrapText="1"/>
    </xf>
    <xf numFmtId="0" fontId="36" fillId="13" borderId="6" xfId="2" applyNumberFormat="1" applyFont="1" applyFill="1" applyBorder="1" applyAlignment="1">
      <alignment vertical="top"/>
    </xf>
    <xf numFmtId="0" fontId="36" fillId="13" borderId="22" xfId="2" applyNumberFormat="1" applyFont="1" applyFill="1" applyBorder="1" applyAlignment="1">
      <alignment vertical="top"/>
    </xf>
    <xf numFmtId="0" fontId="36" fillId="13" borderId="22" xfId="2" applyFont="1" applyFill="1" applyBorder="1" applyAlignment="1">
      <alignment vertical="top"/>
    </xf>
    <xf numFmtId="0" fontId="36" fillId="14" borderId="2" xfId="2" applyFont="1" applyFill="1" applyBorder="1" applyAlignment="1">
      <alignment vertical="top" wrapText="1"/>
    </xf>
    <xf numFmtId="0" fontId="54" fillId="14" borderId="6" xfId="2" applyFont="1" applyFill="1" applyBorder="1" applyAlignment="1">
      <alignment vertical="top" wrapText="1"/>
    </xf>
    <xf numFmtId="0" fontId="54" fillId="14" borderId="43" xfId="2" applyFont="1" applyFill="1" applyBorder="1" applyAlignment="1">
      <alignment vertical="top" wrapText="1"/>
    </xf>
    <xf numFmtId="0" fontId="54" fillId="13" borderId="42" xfId="2" applyFont="1" applyFill="1" applyBorder="1" applyAlignment="1">
      <alignment horizontal="center" vertical="top"/>
    </xf>
    <xf numFmtId="0" fontId="54" fillId="13" borderId="22" xfId="2" applyFont="1" applyFill="1" applyBorder="1" applyAlignment="1">
      <alignment horizontal="center" vertical="top"/>
    </xf>
    <xf numFmtId="0" fontId="54" fillId="13" borderId="43" xfId="2" applyFont="1" applyFill="1" applyBorder="1" applyAlignment="1">
      <alignment horizontal="center" vertical="top"/>
    </xf>
    <xf numFmtId="0" fontId="54" fillId="14" borderId="24" xfId="2" applyFont="1" applyFill="1" applyBorder="1" applyAlignment="1">
      <alignment vertical="top" wrapText="1"/>
    </xf>
    <xf numFmtId="0" fontId="54" fillId="0" borderId="35" xfId="2" applyFont="1" applyBorder="1" applyAlignment="1">
      <alignment vertical="top"/>
    </xf>
    <xf numFmtId="0" fontId="57" fillId="0" borderId="22" xfId="2" applyFont="1" applyBorder="1"/>
    <xf numFmtId="0" fontId="57" fillId="0" borderId="43" xfId="2" applyFont="1" applyBorder="1"/>
    <xf numFmtId="49" fontId="54" fillId="13" borderId="6" xfId="2" applyNumberFormat="1" applyFont="1" applyFill="1" applyBorder="1" applyAlignment="1">
      <alignment horizontal="center" vertical="top" wrapText="1"/>
    </xf>
    <xf numFmtId="0" fontId="57" fillId="0" borderId="22" xfId="2" applyFont="1" applyBorder="1" applyAlignment="1">
      <alignment horizontal="center" vertical="top"/>
    </xf>
    <xf numFmtId="0" fontId="57" fillId="0" borderId="43" xfId="2" applyFont="1" applyBorder="1" applyAlignment="1">
      <alignment horizontal="center" vertical="top"/>
    </xf>
    <xf numFmtId="0" fontId="52" fillId="15" borderId="42" xfId="2" applyFont="1" applyFill="1" applyBorder="1" applyAlignment="1">
      <alignment horizontal="left" vertical="top" wrapText="1"/>
    </xf>
    <xf numFmtId="0" fontId="52" fillId="15" borderId="43" xfId="2" applyFont="1" applyFill="1" applyBorder="1" applyAlignment="1">
      <alignment horizontal="left" vertical="top" wrapText="1"/>
    </xf>
    <xf numFmtId="49" fontId="54" fillId="13" borderId="22" xfId="2" applyNumberFormat="1" applyFont="1" applyFill="1" applyBorder="1" applyAlignment="1">
      <alignment horizontal="center" vertical="top" wrapText="1"/>
    </xf>
    <xf numFmtId="49" fontId="54" fillId="13" borderId="43" xfId="2" applyNumberFormat="1" applyFont="1" applyFill="1" applyBorder="1" applyAlignment="1">
      <alignment horizontal="center" vertical="top" wrapText="1"/>
    </xf>
    <xf numFmtId="0" fontId="45" fillId="15" borderId="42" xfId="2" applyFont="1" applyFill="1" applyBorder="1" applyAlignment="1">
      <alignment horizontal="left" vertical="top" wrapText="1"/>
    </xf>
    <xf numFmtId="0" fontId="45" fillId="15" borderId="43" xfId="2" applyFont="1" applyFill="1" applyBorder="1" applyAlignment="1">
      <alignment horizontal="left" vertical="top" wrapText="1"/>
    </xf>
    <xf numFmtId="0" fontId="36" fillId="15" borderId="42" xfId="2" applyFont="1" applyFill="1" applyBorder="1" applyAlignment="1">
      <alignment horizontal="left" vertical="top" wrapText="1"/>
    </xf>
    <xf numFmtId="0" fontId="36" fillId="15" borderId="43" xfId="2" applyFont="1" applyFill="1" applyBorder="1" applyAlignment="1">
      <alignment horizontal="left" vertical="top" wrapText="1"/>
    </xf>
    <xf numFmtId="0" fontId="36" fillId="13" borderId="25" xfId="2" applyFont="1" applyFill="1" applyBorder="1" applyAlignment="1">
      <alignment vertical="top"/>
    </xf>
    <xf numFmtId="0" fontId="36" fillId="0" borderId="26" xfId="2" applyFont="1" applyBorder="1" applyAlignment="1">
      <alignment vertical="top"/>
    </xf>
    <xf numFmtId="0" fontId="36" fillId="0" borderId="31" xfId="2" applyFont="1" applyBorder="1" applyAlignment="1">
      <alignment vertical="top"/>
    </xf>
    <xf numFmtId="0" fontId="36" fillId="0" borderId="32" xfId="2" applyFont="1" applyBorder="1" applyAlignment="1">
      <alignment vertical="top"/>
    </xf>
    <xf numFmtId="0" fontId="36" fillId="14" borderId="24" xfId="2" applyFont="1" applyFill="1" applyBorder="1" applyAlignment="1">
      <alignment horizontal="left" vertical="top" wrapText="1"/>
    </xf>
    <xf numFmtId="0" fontId="36" fillId="14" borderId="29" xfId="2" applyFont="1" applyFill="1" applyBorder="1" applyAlignment="1">
      <alignment horizontal="left" vertical="top" wrapText="1"/>
    </xf>
    <xf numFmtId="0" fontId="36" fillId="14" borderId="35" xfId="2" applyFont="1" applyFill="1" applyBorder="1" applyAlignment="1">
      <alignment horizontal="left" vertical="top" wrapText="1"/>
    </xf>
    <xf numFmtId="0" fontId="45" fillId="14" borderId="24" xfId="2" applyFont="1" applyFill="1" applyBorder="1" applyAlignment="1">
      <alignment vertical="top" wrapText="1"/>
    </xf>
    <xf numFmtId="0" fontId="45" fillId="0" borderId="29" xfId="2" applyFont="1" applyBorder="1" applyAlignment="1">
      <alignment vertical="top" wrapText="1"/>
    </xf>
    <xf numFmtId="0" fontId="45" fillId="0" borderId="35" xfId="2" applyFont="1" applyBorder="1" applyAlignment="1">
      <alignment vertical="top" wrapText="1"/>
    </xf>
    <xf numFmtId="0" fontId="36" fillId="14" borderId="2" xfId="2" applyFont="1" applyFill="1" applyBorder="1" applyAlignment="1">
      <alignment vertical="top"/>
    </xf>
    <xf numFmtId="0" fontId="45" fillId="14" borderId="23" xfId="2" applyFont="1" applyFill="1" applyBorder="1" applyAlignment="1">
      <alignment vertical="top"/>
    </xf>
    <xf numFmtId="0" fontId="45" fillId="0" borderId="27" xfId="2" applyFont="1" applyBorder="1" applyAlignment="1">
      <alignment vertical="top"/>
    </xf>
    <xf numFmtId="0" fontId="45" fillId="0" borderId="33" xfId="2" applyFont="1" applyBorder="1" applyAlignment="1">
      <alignment vertical="top"/>
    </xf>
    <xf numFmtId="0" fontId="45" fillId="16" borderId="2" xfId="2" applyFont="1" applyFill="1" applyBorder="1" applyAlignment="1">
      <alignment vertical="top" wrapText="1"/>
    </xf>
    <xf numFmtId="0" fontId="45" fillId="16" borderId="28" xfId="2" applyFont="1" applyFill="1" applyBorder="1" applyAlignment="1">
      <alignment vertical="top" wrapText="1"/>
    </xf>
    <xf numFmtId="0" fontId="45" fillId="16" borderId="34" xfId="2" applyFont="1" applyFill="1" applyBorder="1" applyAlignment="1">
      <alignment vertical="top" wrapText="1"/>
    </xf>
    <xf numFmtId="0" fontId="45" fillId="14" borderId="2" xfId="2" applyFont="1" applyFill="1" applyBorder="1" applyAlignment="1">
      <alignment vertical="top"/>
    </xf>
    <xf numFmtId="0" fontId="45" fillId="0" borderId="28" xfId="2" applyFont="1" applyBorder="1" applyAlignment="1">
      <alignment vertical="top"/>
    </xf>
    <xf numFmtId="0" fontId="45" fillId="0" borderId="34" xfId="2" applyFont="1" applyBorder="1" applyAlignment="1">
      <alignment vertical="top"/>
    </xf>
    <xf numFmtId="0" fontId="45" fillId="14" borderId="2" xfId="2" applyFont="1" applyFill="1" applyBorder="1" applyAlignment="1">
      <alignment vertical="top" wrapText="1"/>
    </xf>
    <xf numFmtId="0" fontId="45" fillId="0" borderId="28" xfId="2" applyFont="1" applyBorder="1" applyAlignment="1">
      <alignment vertical="top" wrapText="1"/>
    </xf>
    <xf numFmtId="0" fontId="45" fillId="0" borderId="34" xfId="2" applyFont="1" applyBorder="1" applyAlignment="1">
      <alignment vertical="top" wrapText="1"/>
    </xf>
    <xf numFmtId="0" fontId="45" fillId="14" borderId="35" xfId="2" applyFont="1" applyFill="1" applyBorder="1" applyAlignment="1">
      <alignment vertical="top" wrapText="1"/>
    </xf>
    <xf numFmtId="0" fontId="0" fillId="0" borderId="28" xfId="0" applyBorder="1" applyAlignment="1">
      <alignment vertical="top" wrapText="1"/>
    </xf>
    <xf numFmtId="0" fontId="0" fillId="0" borderId="34" xfId="0" applyBorder="1" applyAlignment="1">
      <alignment vertical="top" wrapText="1"/>
    </xf>
    <xf numFmtId="49" fontId="36" fillId="14" borderId="24" xfId="2" applyNumberFormat="1" applyFont="1" applyFill="1" applyBorder="1" applyAlignment="1">
      <alignment vertical="top" wrapText="1"/>
    </xf>
    <xf numFmtId="0" fontId="36" fillId="16" borderId="37" xfId="2" applyFont="1" applyFill="1" applyBorder="1" applyAlignment="1">
      <alignment vertical="top"/>
    </xf>
    <xf numFmtId="0" fontId="36" fillId="16" borderId="48" xfId="2" applyFont="1" applyFill="1" applyBorder="1" applyAlignment="1">
      <alignment vertical="top"/>
    </xf>
    <xf numFmtId="0" fontId="36" fillId="16" borderId="44" xfId="2" applyFont="1" applyFill="1" applyBorder="1" applyAlignment="1">
      <alignment vertical="top"/>
    </xf>
    <xf numFmtId="0" fontId="36" fillId="14" borderId="38" xfId="2" applyFont="1" applyFill="1" applyBorder="1" applyAlignment="1">
      <alignment vertical="top"/>
    </xf>
    <xf numFmtId="0" fontId="36" fillId="14" borderId="25" xfId="2" applyFont="1" applyFill="1" applyBorder="1" applyAlignment="1">
      <alignment vertical="top" wrapText="1"/>
    </xf>
    <xf numFmtId="0" fontId="36" fillId="0" borderId="30" xfId="2" applyFont="1" applyBorder="1" applyAlignment="1">
      <alignment vertical="top" wrapText="1"/>
    </xf>
    <xf numFmtId="0" fontId="36" fillId="0" borderId="31" xfId="2" applyFont="1" applyBorder="1" applyAlignment="1">
      <alignment vertical="top" wrapText="1"/>
    </xf>
    <xf numFmtId="0" fontId="50" fillId="16" borderId="48" xfId="2" applyFont="1" applyFill="1" applyBorder="1" applyAlignment="1">
      <alignment vertical="top"/>
    </xf>
    <xf numFmtId="0" fontId="36" fillId="14" borderId="28" xfId="2" applyFont="1" applyFill="1" applyBorder="1" applyAlignment="1">
      <alignment vertical="top" wrapText="1"/>
    </xf>
    <xf numFmtId="0" fontId="36" fillId="14" borderId="34" xfId="2" applyFont="1" applyFill="1" applyBorder="1" applyAlignment="1">
      <alignment vertical="top" wrapText="1"/>
    </xf>
    <xf numFmtId="0" fontId="36" fillId="14" borderId="38" xfId="2" applyFont="1" applyFill="1" applyBorder="1" applyAlignment="1">
      <alignment vertical="top" wrapText="1"/>
    </xf>
    <xf numFmtId="0" fontId="36" fillId="14" borderId="40" xfId="2" applyFont="1" applyFill="1" applyBorder="1" applyAlignment="1">
      <alignment vertical="top" wrapText="1"/>
    </xf>
    <xf numFmtId="0" fontId="36" fillId="14" borderId="46" xfId="2" applyFont="1" applyFill="1" applyBorder="1" applyAlignment="1">
      <alignment vertical="top" wrapText="1"/>
    </xf>
    <xf numFmtId="0" fontId="36" fillId="14" borderId="40" xfId="2" applyFont="1" applyFill="1" applyBorder="1" applyAlignment="1">
      <alignment vertical="top"/>
    </xf>
    <xf numFmtId="0" fontId="36" fillId="14" borderId="46" xfId="2" applyFont="1" applyFill="1" applyBorder="1" applyAlignment="1">
      <alignment vertical="top"/>
    </xf>
    <xf numFmtId="0" fontId="36" fillId="14" borderId="29" xfId="2" applyFont="1" applyFill="1" applyBorder="1" applyAlignment="1">
      <alignment vertical="top" wrapText="1"/>
    </xf>
    <xf numFmtId="0" fontId="36" fillId="14" borderId="35" xfId="2" applyFont="1" applyFill="1" applyBorder="1" applyAlignment="1">
      <alignment vertical="top" wrapText="1"/>
    </xf>
    <xf numFmtId="0" fontId="36" fillId="14" borderId="23" xfId="2" applyFont="1" applyFill="1" applyBorder="1" applyAlignment="1">
      <alignment vertical="top"/>
    </xf>
    <xf numFmtId="0" fontId="36" fillId="14" borderId="27" xfId="2" applyFont="1" applyFill="1" applyBorder="1" applyAlignment="1">
      <alignment vertical="top"/>
    </xf>
    <xf numFmtId="0" fontId="36" fillId="14" borderId="33" xfId="2" applyFont="1" applyFill="1" applyBorder="1" applyAlignment="1">
      <alignment vertical="top"/>
    </xf>
    <xf numFmtId="0" fontId="36" fillId="14" borderId="2" xfId="2" applyFont="1" applyFill="1" applyBorder="1" applyAlignment="1">
      <alignment horizontal="left" vertical="top" wrapText="1"/>
    </xf>
    <xf numFmtId="0" fontId="36" fillId="14" borderId="28" xfId="2" applyFont="1" applyFill="1" applyBorder="1" applyAlignment="1">
      <alignment horizontal="left" vertical="top" wrapText="1"/>
    </xf>
    <xf numFmtId="0" fontId="36" fillId="14" borderId="34" xfId="2" applyFont="1" applyFill="1" applyBorder="1" applyAlignment="1">
      <alignment horizontal="left" vertical="top" wrapText="1"/>
    </xf>
    <xf numFmtId="0" fontId="36" fillId="14" borderId="23" xfId="2" applyFont="1" applyFill="1" applyBorder="1" applyAlignment="1">
      <alignment horizontal="left" vertical="top"/>
    </xf>
    <xf numFmtId="0" fontId="36" fillId="14" borderId="27" xfId="2" applyFont="1" applyFill="1" applyBorder="1" applyAlignment="1">
      <alignment horizontal="left" vertical="top"/>
    </xf>
    <xf numFmtId="0" fontId="36" fillId="14" borderId="33" xfId="2" applyFont="1" applyFill="1" applyBorder="1" applyAlignment="1">
      <alignment horizontal="left" vertical="top"/>
    </xf>
    <xf numFmtId="0" fontId="36" fillId="14" borderId="28" xfId="2" applyFont="1" applyFill="1" applyBorder="1" applyAlignment="1">
      <alignment vertical="top"/>
    </xf>
    <xf numFmtId="0" fontId="49" fillId="16" borderId="48" xfId="2" applyFont="1" applyFill="1" applyBorder="1" applyAlignment="1">
      <alignment vertical="top" wrapText="1"/>
    </xf>
    <xf numFmtId="0" fontId="49" fillId="16" borderId="44" xfId="2" applyFont="1" applyFill="1" applyBorder="1" applyAlignment="1">
      <alignment vertical="top" wrapText="1"/>
    </xf>
    <xf numFmtId="0" fontId="36" fillId="14" borderId="38" xfId="2" applyFont="1" applyFill="1" applyBorder="1" applyAlignment="1">
      <alignment horizontal="left" vertical="top"/>
    </xf>
    <xf numFmtId="0" fontId="36" fillId="14" borderId="40" xfId="2" applyFont="1" applyFill="1" applyBorder="1" applyAlignment="1">
      <alignment horizontal="left" vertical="top"/>
    </xf>
    <xf numFmtId="0" fontId="36" fillId="14" borderId="46" xfId="2" applyFont="1" applyFill="1" applyBorder="1" applyAlignment="1">
      <alignment horizontal="left" vertical="top"/>
    </xf>
    <xf numFmtId="0" fontId="49" fillId="14" borderId="55" xfId="2" applyFont="1" applyFill="1" applyBorder="1" applyAlignment="1">
      <alignment horizontal="left" vertical="top"/>
    </xf>
    <xf numFmtId="0" fontId="49" fillId="14" borderId="50" xfId="2" applyFont="1" applyFill="1" applyBorder="1" applyAlignment="1">
      <alignment horizontal="left" vertical="top"/>
    </xf>
    <xf numFmtId="0" fontId="49" fillId="14" borderId="28" xfId="2" applyFont="1" applyFill="1" applyBorder="1" applyAlignment="1">
      <alignment vertical="top" wrapText="1"/>
    </xf>
    <xf numFmtId="0" fontId="49" fillId="14" borderId="50" xfId="2" applyFont="1" applyFill="1" applyBorder="1" applyAlignment="1">
      <alignment vertical="top" wrapText="1"/>
    </xf>
    <xf numFmtId="0" fontId="49" fillId="14" borderId="38" xfId="2" applyFont="1" applyFill="1" applyBorder="1" applyAlignment="1">
      <alignment vertical="top" wrapText="1"/>
    </xf>
    <xf numFmtId="0" fontId="49" fillId="0" borderId="52" xfId="2" applyFont="1" applyBorder="1" applyAlignment="1">
      <alignment vertical="top" wrapText="1"/>
    </xf>
    <xf numFmtId="0" fontId="49" fillId="14" borderId="55" xfId="2" applyFont="1" applyFill="1" applyBorder="1" applyAlignment="1">
      <alignment vertical="top" wrapText="1"/>
    </xf>
    <xf numFmtId="0" fontId="49" fillId="0" borderId="50" xfId="2" applyFont="1" applyBorder="1" applyAlignment="1">
      <alignment vertical="top" wrapText="1"/>
    </xf>
    <xf numFmtId="49" fontId="49" fillId="14" borderId="60" xfId="2" applyNumberFormat="1" applyFont="1" applyFill="1" applyBorder="1" applyAlignment="1">
      <alignment horizontal="left" vertical="top"/>
    </xf>
    <xf numFmtId="49" fontId="49" fillId="14" borderId="51" xfId="2" applyNumberFormat="1" applyFont="1" applyFill="1" applyBorder="1" applyAlignment="1">
      <alignment horizontal="left" vertical="top"/>
    </xf>
    <xf numFmtId="0" fontId="49" fillId="14" borderId="61" xfId="2" applyFont="1" applyFill="1" applyBorder="1" applyAlignment="1">
      <alignment horizontal="left" vertical="top"/>
    </xf>
    <xf numFmtId="0" fontId="49" fillId="14" borderId="62" xfId="2" applyFont="1" applyFill="1" applyBorder="1" applyAlignment="1">
      <alignment horizontal="left" vertical="top"/>
    </xf>
    <xf numFmtId="49" fontId="49" fillId="14" borderId="55" xfId="2" applyNumberFormat="1" applyFont="1" applyFill="1" applyBorder="1" applyAlignment="1">
      <alignment horizontal="left" vertical="top" wrapText="1"/>
    </xf>
    <xf numFmtId="49" fontId="49" fillId="14" borderId="50" xfId="2" applyNumberFormat="1" applyFont="1" applyFill="1" applyBorder="1" applyAlignment="1">
      <alignment horizontal="left" vertical="top" wrapText="1"/>
    </xf>
    <xf numFmtId="0" fontId="52" fillId="14" borderId="55" xfId="2" applyFont="1" applyFill="1" applyBorder="1" applyAlignment="1">
      <alignment vertical="top" wrapText="1"/>
    </xf>
    <xf numFmtId="0" fontId="52" fillId="0" borderId="50" xfId="2" applyFont="1" applyBorder="1" applyAlignment="1">
      <alignment vertical="top" wrapText="1"/>
    </xf>
    <xf numFmtId="0" fontId="49" fillId="0" borderId="28" xfId="2" applyFont="1" applyBorder="1" applyAlignment="1">
      <alignment vertical="top"/>
    </xf>
    <xf numFmtId="0" fontId="49" fillId="0" borderId="50" xfId="2" applyFont="1" applyBorder="1" applyAlignment="1">
      <alignment vertical="top"/>
    </xf>
    <xf numFmtId="0" fontId="49" fillId="14" borderId="40" xfId="2" applyFont="1" applyFill="1" applyBorder="1" applyAlignment="1">
      <alignment vertical="top" wrapText="1"/>
    </xf>
    <xf numFmtId="0" fontId="49" fillId="14" borderId="52" xfId="2" applyFont="1" applyFill="1" applyBorder="1" applyAlignment="1">
      <alignment vertical="top" wrapText="1"/>
    </xf>
    <xf numFmtId="49" fontId="49" fillId="14" borderId="2" xfId="2" applyNumberFormat="1" applyFont="1" applyFill="1" applyBorder="1" applyAlignment="1">
      <alignment vertical="top" wrapText="1"/>
    </xf>
    <xf numFmtId="0" fontId="52" fillId="14" borderId="38" xfId="2" applyFont="1" applyFill="1" applyBorder="1" applyAlignment="1">
      <alignment vertical="top" wrapText="1"/>
    </xf>
    <xf numFmtId="0" fontId="52" fillId="14" borderId="40" xfId="2" applyFont="1" applyFill="1" applyBorder="1" applyAlignment="1">
      <alignment vertical="top" wrapText="1"/>
    </xf>
    <xf numFmtId="0" fontId="52" fillId="0" borderId="40" xfId="2" applyFont="1" applyBorder="1" applyAlignment="1">
      <alignment vertical="top" wrapText="1"/>
    </xf>
    <xf numFmtId="0" fontId="52" fillId="0" borderId="52" xfId="2" applyFont="1" applyBorder="1" applyAlignment="1">
      <alignment vertical="top" wrapText="1"/>
    </xf>
    <xf numFmtId="0" fontId="36" fillId="14" borderId="52" xfId="2" applyFont="1" applyFill="1" applyBorder="1" applyAlignment="1">
      <alignment vertical="top" wrapText="1"/>
    </xf>
    <xf numFmtId="0" fontId="36" fillId="0" borderId="40" xfId="2" applyFont="1" applyBorder="1" applyAlignment="1">
      <alignment vertical="top" wrapText="1"/>
    </xf>
    <xf numFmtId="0" fontId="36" fillId="0" borderId="52" xfId="2" applyFont="1" applyBorder="1" applyAlignment="1">
      <alignment vertical="top" wrapText="1"/>
    </xf>
    <xf numFmtId="0" fontId="45" fillId="14" borderId="24" xfId="2" applyFont="1" applyFill="1" applyBorder="1" applyAlignment="1">
      <alignment horizontal="left" vertical="top"/>
    </xf>
    <xf numFmtId="0" fontId="45" fillId="14" borderId="35" xfId="2" applyFont="1" applyFill="1" applyBorder="1" applyAlignment="1">
      <alignment horizontal="left" vertical="top"/>
    </xf>
    <xf numFmtId="0" fontId="45" fillId="14" borderId="2" xfId="2" applyFont="1" applyFill="1" applyBorder="1" applyAlignment="1">
      <alignment horizontal="left" vertical="top"/>
    </xf>
    <xf numFmtId="0" fontId="45" fillId="14" borderId="34" xfId="2" applyFont="1" applyFill="1" applyBorder="1" applyAlignment="1">
      <alignment horizontal="left" vertical="top"/>
    </xf>
    <xf numFmtId="0" fontId="36" fillId="14" borderId="55" xfId="2" applyFont="1" applyFill="1" applyBorder="1" applyAlignment="1">
      <alignment vertical="top" wrapText="1"/>
    </xf>
    <xf numFmtId="0" fontId="36" fillId="14" borderId="24" xfId="2" applyFont="1" applyFill="1" applyBorder="1" applyAlignment="1">
      <alignment horizontal="left" vertical="top"/>
    </xf>
    <xf numFmtId="0" fontId="36" fillId="14" borderId="35" xfId="2" applyFont="1" applyFill="1" applyBorder="1" applyAlignment="1">
      <alignment horizontal="left" vertical="top"/>
    </xf>
    <xf numFmtId="0" fontId="36" fillId="14" borderId="2" xfId="2" applyFont="1" applyFill="1" applyBorder="1" applyAlignment="1">
      <alignment horizontal="left" vertical="top"/>
    </xf>
    <xf numFmtId="0" fontId="36" fillId="14" borderId="34" xfId="2" applyFont="1" applyFill="1" applyBorder="1" applyAlignment="1">
      <alignment horizontal="left" vertical="top"/>
    </xf>
    <xf numFmtId="0" fontId="45" fillId="14" borderId="28" xfId="2" applyFont="1" applyFill="1" applyBorder="1" applyAlignment="1">
      <alignment vertical="top" wrapText="1"/>
    </xf>
    <xf numFmtId="49" fontId="45" fillId="14" borderId="24" xfId="2" applyNumberFormat="1" applyFont="1" applyFill="1" applyBorder="1" applyAlignment="1">
      <alignment vertical="top"/>
    </xf>
    <xf numFmtId="0" fontId="45" fillId="0" borderId="35" xfId="2" applyFont="1" applyBorder="1" applyAlignment="1">
      <alignment vertical="top"/>
    </xf>
    <xf numFmtId="0" fontId="36" fillId="14" borderId="50" xfId="2" applyFont="1" applyFill="1" applyBorder="1" applyAlignment="1">
      <alignment vertical="top" wrapText="1"/>
    </xf>
    <xf numFmtId="0" fontId="36" fillId="16" borderId="48" xfId="2" applyFont="1" applyFill="1" applyBorder="1" applyAlignment="1">
      <alignment vertical="top" wrapText="1"/>
    </xf>
    <xf numFmtId="0" fontId="45" fillId="14" borderId="29" xfId="2" applyFont="1" applyFill="1" applyBorder="1" applyAlignment="1">
      <alignment horizontal="left" vertical="top"/>
    </xf>
    <xf numFmtId="0" fontId="45" fillId="14" borderId="55" xfId="2" applyFont="1" applyFill="1" applyBorder="1" applyAlignment="1">
      <alignment vertical="top" wrapText="1"/>
    </xf>
    <xf numFmtId="0" fontId="45" fillId="14" borderId="28" xfId="2" applyFont="1" applyFill="1" applyBorder="1" applyAlignment="1">
      <alignment horizontal="left" vertical="top"/>
    </xf>
    <xf numFmtId="0" fontId="36" fillId="0" borderId="28" xfId="2" applyFont="1" applyBorder="1" applyAlignment="1">
      <alignment wrapText="1"/>
    </xf>
    <xf numFmtId="0" fontId="36" fillId="0" borderId="34" xfId="2" applyFont="1" applyBorder="1" applyAlignment="1">
      <alignment wrapText="1"/>
    </xf>
    <xf numFmtId="0" fontId="45" fillId="0" borderId="35" xfId="2" applyFont="1" applyBorder="1" applyAlignment="1">
      <alignment horizontal="left" vertical="top"/>
    </xf>
    <xf numFmtId="0" fontId="45" fillId="0" borderId="34" xfId="2" applyFont="1" applyBorder="1" applyAlignment="1">
      <alignment horizontal="left" vertical="top"/>
    </xf>
    <xf numFmtId="0" fontId="45" fillId="14" borderId="34" xfId="2" applyFont="1" applyFill="1" applyBorder="1" applyAlignment="1">
      <alignment vertical="top" wrapText="1"/>
    </xf>
  </cellXfs>
  <cellStyles count="9">
    <cellStyle name="ハイパーリンク" xfId="1" builtinId="8"/>
    <cellStyle name="標準" xfId="0" builtinId="0"/>
    <cellStyle name="標準 2" xfId="2" xr:uid="{00000000-0005-0000-0000-000002000000}"/>
    <cellStyle name="標準 3" xfId="4" xr:uid="{00000000-0005-0000-0000-000003000000}"/>
    <cellStyle name="標準 3 2" xfId="5" xr:uid="{00000000-0005-0000-0000-000004000000}"/>
    <cellStyle name="標準 3 3" xfId="6" xr:uid="{00000000-0005-0000-0000-000005000000}"/>
    <cellStyle name="標準 4" xfId="8" xr:uid="{00000000-0005-0000-0000-000006000000}"/>
    <cellStyle name="標準_DDF-IOT-Varenne-Apx-サンプル" xfId="3" xr:uid="{00000000-0005-0000-0000-000007000000}"/>
    <cellStyle name="標準_Paper" xfId="7" xr:uid="{00000000-0005-0000-0000-000008000000}"/>
  </cellStyles>
  <dxfs count="25">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FFFF"/>
      <color rgb="FFFFCC00"/>
      <color rgb="FF3333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16</xdr:col>
      <xdr:colOff>0</xdr:colOff>
      <xdr:row>16</xdr:row>
      <xdr:rowOff>0</xdr:rowOff>
    </xdr:from>
    <xdr:ext cx="71238" cy="294953"/>
    <xdr:sp macro="" textlink="">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14592300" y="2990850"/>
          <a:ext cx="71238" cy="294953"/>
        </a:xfrm>
        <a:prstGeom prst="rect">
          <a:avLst/>
        </a:prstGeom>
        <a:noFill/>
        <a:ln w="9525">
          <a:noFill/>
          <a:miter lim="800000"/>
          <a:headEnd/>
          <a:tailEnd/>
        </a:ln>
      </xdr:spPr>
      <xdr:txBody>
        <a:bodyPr wrap="none" lIns="0" tIns="0" rIns="0" bIns="0" anchor="t" upright="1">
          <a:spAutoFit/>
        </a:bodyPr>
        <a:lstStyle/>
        <a:p>
          <a:pPr algn="l" rtl="0">
            <a:defRPr sz="1000"/>
          </a:pPr>
          <a:r>
            <a:rPr lang="ja-JP" altLang="en-US" sz="2000" b="0" i="1" u="none" strike="noStrike" baseline="0">
              <a:solidFill>
                <a:srgbClr val="000000"/>
              </a:solidFill>
              <a:latin typeface="Arial"/>
              <a:cs typeface="Arial"/>
            </a:rPr>
            <a:t> </a:t>
          </a:r>
        </a:p>
      </xdr:txBody>
    </xdr:sp>
    <xdr:clientData/>
  </xdr:oneCellAnchor>
  <xdr:twoCellAnchor>
    <xdr:from>
      <xdr:col>0</xdr:col>
      <xdr:colOff>76200</xdr:colOff>
      <xdr:row>7</xdr:row>
      <xdr:rowOff>121920</xdr:rowOff>
    </xdr:from>
    <xdr:to>
      <xdr:col>2</xdr:col>
      <xdr:colOff>321930</xdr:colOff>
      <xdr:row>16</xdr:row>
      <xdr:rowOff>104806</xdr:rowOff>
    </xdr:to>
    <xdr:sp macro="" textlink="">
      <xdr:nvSpPr>
        <xdr:cNvPr id="1049" name="Rectangle 25">
          <a:extLst>
            <a:ext uri="{FF2B5EF4-FFF2-40B4-BE49-F238E27FC236}">
              <a16:creationId xmlns:a16="http://schemas.microsoft.com/office/drawing/2014/main" id="{00000000-0008-0000-0000-000019040000}"/>
            </a:ext>
          </a:extLst>
        </xdr:cNvPr>
        <xdr:cNvSpPr>
          <a:spLocks noChangeArrowheads="1"/>
        </xdr:cNvSpPr>
      </xdr:nvSpPr>
      <xdr:spPr bwMode="auto">
        <a:xfrm>
          <a:off x="76200" y="1571625"/>
          <a:ext cx="6477000" cy="1524000"/>
        </a:xfrm>
        <a:prstGeom prst="rect">
          <a:avLst/>
        </a:prstGeom>
        <a:solidFill>
          <a:srgbClr val="00FFFF"/>
        </a:solidFill>
        <a:ln w="25400">
          <a:solidFill>
            <a:srgbClr val="000000"/>
          </a:solidFill>
          <a:miter lim="800000"/>
          <a:headEnd/>
          <a:tailEnd/>
        </a:ln>
        <a:effectLst>
          <a:outerShdw dist="53882" dir="2700000" algn="ctr" rotWithShape="0">
            <a:srgbClr val="808080"/>
          </a:outerShdw>
        </a:effectLst>
      </xdr:spPr>
      <xdr:txBody>
        <a:bodyPr vertOverflow="clip" wrap="square" lIns="360000" tIns="46800" rIns="360000" bIns="46800" anchor="ctr" upright="1"/>
        <a:lstStyle/>
        <a:p>
          <a:pPr algn="ctr" rtl="0">
            <a:defRPr sz="1000"/>
          </a:pPr>
          <a:r>
            <a:rPr lang="en-US" altLang="ja-JP" sz="2800" b="1" i="1" u="none" strike="noStrike" baseline="0">
              <a:solidFill>
                <a:srgbClr val="000000"/>
              </a:solidFill>
              <a:latin typeface="Arial"/>
              <a:cs typeface="Arial"/>
            </a:rPr>
            <a:t>I.I : IOT Device Functions</a:t>
          </a:r>
          <a:r>
            <a:rPr lang="ja-JP" altLang="en-US" sz="2800" b="1" i="1" u="none" strike="noStrike" baseline="0">
              <a:solidFill>
                <a:srgbClr val="000000"/>
              </a:solidFill>
              <a:latin typeface="ＭＳ Ｐゴシック"/>
              <a:ea typeface="ＭＳ Ｐゴシック"/>
            </a:rPr>
            <a:t>付録</a:t>
          </a:r>
          <a:endParaRPr lang="en-US" altLang="ja-JP" sz="2800" b="1" i="1" u="none" strike="noStrike" baseline="0">
            <a:solidFill>
              <a:srgbClr val="000000"/>
            </a:solidFill>
            <a:latin typeface="ＭＳ Ｐゴシック"/>
            <a:ea typeface="ＭＳ Ｐゴシック"/>
          </a:endParaRPr>
        </a:p>
        <a:p>
          <a:pPr algn="ctr" rtl="0">
            <a:defRPr sz="1000"/>
          </a:pPr>
          <a:r>
            <a:rPr lang="en-US" altLang="ja-JP" sz="2800" b="1" i="1" u="none" strike="noStrike" baseline="0">
              <a:solidFill>
                <a:srgbClr val="000000"/>
              </a:solidFill>
              <a:latin typeface="ＭＳ Ｐゴシック"/>
              <a:ea typeface="ＭＳ Ｐゴシック"/>
            </a:rPr>
            <a:t>(</a:t>
          </a:r>
          <a:r>
            <a:rPr lang="ja-JP" altLang="en-US" sz="2800" b="1" i="1" u="none" strike="noStrike" baseline="0">
              <a:solidFill>
                <a:srgbClr val="000000"/>
              </a:solidFill>
              <a:latin typeface="ＭＳ Ｐゴシック"/>
              <a:ea typeface="ＭＳ Ｐゴシック"/>
            </a:rPr>
            <a:t>消耗品</a:t>
          </a:r>
          <a:r>
            <a:rPr lang="en-US" altLang="ja-JP" sz="2800" b="1" i="1" u="none" strike="noStrike" baseline="0">
              <a:solidFill>
                <a:srgbClr val="000000"/>
              </a:solidFill>
              <a:latin typeface="ＭＳ Ｐゴシック"/>
              <a:ea typeface="ＭＳ Ｐゴシック"/>
            </a:rPr>
            <a:t>)</a:t>
          </a:r>
          <a:endParaRPr lang="ja-JP" altLang="en-US" sz="2800" b="1" i="1" u="none" strike="noStrike" baseline="0">
            <a:solidFill>
              <a:srgbClr val="000000"/>
            </a:solidFill>
            <a:latin typeface="ＭＳ Ｐゴシック"/>
            <a:ea typeface="ＭＳ Ｐゴシック"/>
          </a:endParaRPr>
        </a:p>
      </xdr:txBody>
    </xdr:sp>
    <xdr:clientData/>
  </xdr:twoCellAnchor>
  <xdr:oneCellAnchor>
    <xdr:from>
      <xdr:col>16</xdr:col>
      <xdr:colOff>0</xdr:colOff>
      <xdr:row>16</xdr:row>
      <xdr:rowOff>0</xdr:rowOff>
    </xdr:from>
    <xdr:ext cx="71238" cy="294953"/>
    <xdr:sp macro="" textlink="">
      <xdr:nvSpPr>
        <xdr:cNvPr id="1050" name="Rectangle 26">
          <a:extLst>
            <a:ext uri="{FF2B5EF4-FFF2-40B4-BE49-F238E27FC236}">
              <a16:creationId xmlns:a16="http://schemas.microsoft.com/office/drawing/2014/main" id="{00000000-0008-0000-0000-00001A040000}"/>
            </a:ext>
          </a:extLst>
        </xdr:cNvPr>
        <xdr:cNvSpPr>
          <a:spLocks noChangeArrowheads="1"/>
        </xdr:cNvSpPr>
      </xdr:nvSpPr>
      <xdr:spPr bwMode="auto">
        <a:xfrm>
          <a:off x="14592300" y="2990850"/>
          <a:ext cx="71238" cy="294953"/>
        </a:xfrm>
        <a:prstGeom prst="rect">
          <a:avLst/>
        </a:prstGeom>
        <a:noFill/>
        <a:ln w="9525">
          <a:noFill/>
          <a:miter lim="800000"/>
          <a:headEnd/>
          <a:tailEnd/>
        </a:ln>
      </xdr:spPr>
      <xdr:txBody>
        <a:bodyPr wrap="none" lIns="0" tIns="0" rIns="0" bIns="0" anchor="t" upright="1">
          <a:spAutoFit/>
        </a:bodyPr>
        <a:lstStyle/>
        <a:p>
          <a:pPr algn="l" rtl="0">
            <a:defRPr sz="1000"/>
          </a:pPr>
          <a:r>
            <a:rPr lang="ja-JP" altLang="en-US" sz="2000" b="0" i="1" u="none" strike="noStrike" baseline="0">
              <a:solidFill>
                <a:srgbClr val="000000"/>
              </a:solidFill>
              <a:latin typeface="Arial"/>
              <a:cs typeface="Arial"/>
            </a:rPr>
            <a:t> </a:t>
          </a:r>
        </a:p>
      </xdr:txBody>
    </xdr:sp>
    <xdr:clientData/>
  </xdr:oneCellAnchor>
  <xdr:twoCellAnchor editAs="oneCell">
    <xdr:from>
      <xdr:col>0</xdr:col>
      <xdr:colOff>339090</xdr:colOff>
      <xdr:row>63</xdr:row>
      <xdr:rowOff>95250</xdr:rowOff>
    </xdr:from>
    <xdr:to>
      <xdr:col>2</xdr:col>
      <xdr:colOff>293375</xdr:colOff>
      <xdr:row>75</xdr:row>
      <xdr:rowOff>47625</xdr:rowOff>
    </xdr:to>
    <xdr:sp macro="" textlink="">
      <xdr:nvSpPr>
        <xdr:cNvPr id="1051" name="Text Box 27">
          <a:extLst>
            <a:ext uri="{FF2B5EF4-FFF2-40B4-BE49-F238E27FC236}">
              <a16:creationId xmlns:a16="http://schemas.microsoft.com/office/drawing/2014/main" id="{00000000-0008-0000-0000-00001B040000}"/>
            </a:ext>
          </a:extLst>
        </xdr:cNvPr>
        <xdr:cNvSpPr txBox="1">
          <a:spLocks noChangeArrowheads="1"/>
        </xdr:cNvSpPr>
      </xdr:nvSpPr>
      <xdr:spPr bwMode="auto">
        <a:xfrm>
          <a:off x="342900" y="11296650"/>
          <a:ext cx="6181725" cy="2009775"/>
        </a:xfrm>
        <a:prstGeom prst="rect">
          <a:avLst/>
        </a:prstGeom>
        <a:noFill/>
        <a:ln w="9525">
          <a:noFill/>
          <a:miter lim="800000"/>
          <a:headEnd/>
          <a:tailEnd/>
        </a:ln>
      </xdr:spPr>
      <xdr:txBody>
        <a:bodyPr vertOverflow="clip" wrap="square" lIns="27432" tIns="18288" rIns="0" bIns="0" anchor="t" upright="1"/>
        <a:lstStyle/>
        <a:p>
          <a:pPr algn="l" rtl="0">
            <a:lnSpc>
              <a:spcPts val="1200"/>
            </a:lnSpc>
            <a:defRPr sz="1000"/>
          </a:pPr>
          <a:r>
            <a:rPr lang="ja-JP" altLang="en-US" sz="1000" b="1" i="0" u="none" strike="noStrike" baseline="0">
              <a:solidFill>
                <a:srgbClr val="000000"/>
              </a:solidFill>
              <a:latin typeface="ＭＳ Ｐゴシック"/>
              <a:ea typeface="ＭＳ Ｐゴシック"/>
            </a:rPr>
            <a:t>マクロに関する注意</a:t>
          </a:r>
          <a:endParaRPr lang="ja-JP" altLang="en-US" sz="1000" b="0" i="0" u="none" strike="noStrike" baseline="0">
            <a:solidFill>
              <a:srgbClr val="000000"/>
            </a:solidFill>
            <a:latin typeface="ＭＳ Ｐゴシック"/>
            <a:ea typeface="ＭＳ Ｐゴシック"/>
          </a:endParaRPr>
        </a:p>
        <a:p>
          <a:pPr algn="l" rtl="0">
            <a:lnSpc>
              <a:spcPts val="1200"/>
            </a:lnSpc>
            <a:defRPr sz="1000"/>
          </a:pPr>
          <a:r>
            <a:rPr lang="ja-JP" altLang="en-US" sz="1000" b="0" i="0" u="none" strike="noStrike" baseline="0">
              <a:solidFill>
                <a:srgbClr val="000000"/>
              </a:solidFill>
              <a:latin typeface="ＭＳ Ｐゴシック"/>
              <a:ea typeface="ＭＳ Ｐゴシック"/>
            </a:rPr>
            <a:t>・各シートにはマクロが動作するときに必要な「名前」が定義してある．名前が定義されたセルを削除、コピーなどする際は注意が必要。</a:t>
          </a:r>
        </a:p>
        <a:p>
          <a:pPr algn="l" rtl="0">
            <a:lnSpc>
              <a:spcPts val="1200"/>
            </a:lnSpc>
            <a:defRPr sz="1000"/>
          </a:pPr>
          <a:r>
            <a:rPr lang="ja-JP" altLang="en-US" sz="1000" b="0" i="0" u="none" strike="noStrike" baseline="0">
              <a:solidFill>
                <a:srgbClr val="000000"/>
              </a:solidFill>
              <a:latin typeface="ＭＳ Ｐゴシック"/>
              <a:ea typeface="ＭＳ Ｐゴシック"/>
            </a:rPr>
            <a:t>・マクロを実行するために下記ボタンが用意されているが、持っている機能は下記のとおり。</a:t>
          </a:r>
        </a:p>
        <a:p>
          <a:pPr algn="l" rtl="0">
            <a:lnSpc>
              <a:spcPts val="1200"/>
            </a:lnSpc>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コード生成</a:t>
          </a:r>
          <a:r>
            <a:rPr lang="en-US" altLang="ja-JP" sz="1000" b="0" i="0" u="none" strike="noStrike" baseline="0">
              <a:solidFill>
                <a:srgbClr val="000000"/>
              </a:solidFill>
              <a:latin typeface="ＭＳ Ｐゴシック"/>
              <a:ea typeface="ＭＳ Ｐゴシック"/>
            </a:rPr>
            <a:t>]</a:t>
          </a:r>
        </a:p>
        <a:p>
          <a:pPr algn="l" rtl="0">
            <a:lnSpc>
              <a:spcPts val="1200"/>
            </a:lnSpc>
            <a:defRPr sz="1000"/>
          </a:pPr>
          <a:r>
            <a:rPr lang="ja-JP" altLang="en-US" sz="1000" b="0" i="0" u="none" strike="noStrike" baseline="0">
              <a:solidFill>
                <a:srgbClr val="000000"/>
              </a:solidFill>
              <a:latin typeface="ＭＳ Ｐゴシック"/>
              <a:ea typeface="ＭＳ Ｐゴシック"/>
            </a:rPr>
            <a:t>各表から</a:t>
          </a:r>
          <a:r>
            <a:rPr lang="en-US" altLang="ja-JP" sz="1000" b="0" i="0" u="none" strike="noStrike" baseline="0">
              <a:solidFill>
                <a:srgbClr val="000000"/>
              </a:solidFill>
              <a:latin typeface="ＭＳ Ｐゴシック"/>
              <a:ea typeface="ＭＳ Ｐゴシック"/>
            </a:rPr>
            <a:t>SpecLib</a:t>
          </a:r>
          <a:r>
            <a:rPr lang="ja-JP" altLang="en-US" sz="1000" b="0" i="0" u="none" strike="noStrike" baseline="0">
              <a:solidFill>
                <a:srgbClr val="000000"/>
              </a:solidFill>
              <a:latin typeface="ＭＳ Ｐゴシック"/>
              <a:ea typeface="ＭＳ Ｐゴシック"/>
            </a:rPr>
            <a:t>実装に必要なテーブルを抽出、ファイルへ書き出す。ファイル名は任意のものが指定できる。</a:t>
          </a:r>
        </a:p>
        <a:p>
          <a:pPr algn="l" rtl="0">
            <a:lnSpc>
              <a:spcPts val="1200"/>
            </a:lnSpc>
            <a:defRPr sz="1000"/>
          </a:pPr>
          <a:r>
            <a:rPr lang="ja-JP" altLang="en-US" sz="1000" b="0" i="0" u="none" strike="noStrike" baseline="0">
              <a:solidFill>
                <a:srgbClr val="000000"/>
              </a:solidFill>
              <a:latin typeface="ＭＳ Ｐゴシック"/>
              <a:ea typeface="ＭＳ Ｐゴシック"/>
            </a:rPr>
            <a:t>各表に隣接するセル範囲に値が入力されていると本マクロは動作しない。念のため、該当するセルには保護をかけているが保護を解除してセルに入力した場合、動作は保証されない。</a:t>
          </a:r>
        </a:p>
        <a:p>
          <a:pPr algn="l" rtl="0">
            <a:lnSpc>
              <a:spcPts val="1200"/>
            </a:lnSpc>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辺長チェック</a:t>
          </a:r>
          <a:r>
            <a:rPr lang="en-US" altLang="ja-JP" sz="1000" b="0" i="0" u="none" strike="noStrike" baseline="0">
              <a:solidFill>
                <a:srgbClr val="000000"/>
              </a:solidFill>
              <a:latin typeface="ＭＳ Ｐゴシック"/>
              <a:ea typeface="ＭＳ Ｐゴシック"/>
            </a:rPr>
            <a:t>]</a:t>
          </a:r>
        </a:p>
        <a:p>
          <a:pPr algn="l" rtl="0">
            <a:lnSpc>
              <a:spcPts val="1200"/>
            </a:lnSpc>
            <a:defRPr sz="1000"/>
          </a:pPr>
          <a:r>
            <a:rPr lang="ja-JP" altLang="en-US" sz="1000" b="0" i="0" u="none" strike="noStrike" baseline="0">
              <a:solidFill>
                <a:srgbClr val="000000"/>
              </a:solidFill>
              <a:latin typeface="ＭＳ Ｐゴシック"/>
              <a:ea typeface="ＭＳ Ｐゴシック"/>
            </a:rPr>
            <a:t>使用可能な定型サイズの辺長が非定形サイズ範囲に収まっているかどうかをチェックする。</a:t>
          </a:r>
        </a:p>
        <a:p>
          <a:pPr algn="l" rtl="0">
            <a:lnSpc>
              <a:spcPts val="1200"/>
            </a:lnSpc>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仕様書印刷</a:t>
          </a:r>
          <a:r>
            <a:rPr lang="en-US" altLang="ja-JP" sz="1000" b="0" i="0" u="none" strike="noStrike" baseline="0">
              <a:solidFill>
                <a:srgbClr val="000000"/>
              </a:solidFill>
              <a:latin typeface="ＭＳ Ｐゴシック"/>
              <a:ea typeface="ＭＳ Ｐゴシック"/>
            </a:rPr>
            <a:t>]</a:t>
          </a:r>
        </a:p>
        <a:p>
          <a:pPr algn="l" rtl="0">
            <a:lnSpc>
              <a:spcPts val="1100"/>
            </a:lnSpc>
            <a:defRPr sz="1000"/>
          </a:pPr>
          <a:r>
            <a:rPr lang="ja-JP" altLang="en-US" sz="1000" b="0" i="0" u="none" strike="noStrike" baseline="0">
              <a:solidFill>
                <a:srgbClr val="000000"/>
              </a:solidFill>
              <a:latin typeface="ＭＳ Ｐゴシック"/>
              <a:ea typeface="ＭＳ Ｐゴシック"/>
            </a:rPr>
            <a:t>仕様書として配布するのに必要なシートを選択し、印刷ダイアログを呼び出す。</a:t>
          </a:r>
        </a:p>
      </xdr:txBody>
    </xdr:sp>
    <xdr:clientData fPrintsWithSheet="0"/>
  </xdr:twoCellAnchor>
  <mc:AlternateContent xmlns:mc="http://schemas.openxmlformats.org/markup-compatibility/2006">
    <mc:Choice xmlns:a14="http://schemas.microsoft.com/office/drawing/2010/main" Requires="a14">
      <xdr:twoCellAnchor editAs="oneCell">
        <xdr:from>
          <xdr:col>83</xdr:col>
          <xdr:colOff>180975</xdr:colOff>
          <xdr:row>78</xdr:row>
          <xdr:rowOff>85725</xdr:rowOff>
        </xdr:from>
        <xdr:to>
          <xdr:col>85</xdr:col>
          <xdr:colOff>285750</xdr:colOff>
          <xdr:row>79</xdr:row>
          <xdr:rowOff>152400</xdr:rowOff>
        </xdr:to>
        <xdr:sp macro="" textlink="">
          <xdr:nvSpPr>
            <xdr:cNvPr id="1025" name="生成"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xat00991\AppData\Local\Microsoft\Windows\Temporary%20Internet%20Files\Content.Outlook\SIC8LRM0\&#28040;&#32791;&#21697;&#12522;&#12473;&#12488;_iolaus_K1.1_190128%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FX・AP"/>
      <sheetName val="補足情報）寿命到達時動作"/>
      <sheetName val="選択肢"/>
      <sheetName val="Fault対比表"/>
      <sheetName val="消耗品名称List"/>
      <sheetName val="消耗品名称List (2)"/>
      <sheetName val="項目説明"/>
    </sheetNames>
    <sheetDataSet>
      <sheetData sheetId="0"/>
      <sheetData sheetId="1"/>
      <sheetData sheetId="2"/>
      <sheetData sheetId="3">
        <row r="5">
          <cell r="I5" t="str">
            <v>○</v>
          </cell>
        </row>
        <row r="6">
          <cell r="I6" t="str">
            <v>×</v>
          </cell>
        </row>
      </sheetData>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59"/>
  <sheetViews>
    <sheetView workbookViewId="0">
      <selection activeCell="I15" sqref="I15"/>
    </sheetView>
  </sheetViews>
  <sheetFormatPr defaultRowHeight="13.5"/>
  <cols>
    <col min="1" max="1" width="5.85546875" style="2" customWidth="1"/>
    <col min="2" max="2" width="87.5703125" style="2" customWidth="1"/>
    <col min="3" max="3" width="5.85546875" style="2" customWidth="1"/>
    <col min="4" max="9" width="9.140625" style="2"/>
    <col min="10" max="10" width="9.85546875" style="2" customWidth="1"/>
    <col min="11" max="16384" width="9.140625" style="2"/>
  </cols>
  <sheetData>
    <row r="3" spans="1:2" ht="23.25">
      <c r="A3" s="1"/>
      <c r="B3" s="10" t="s">
        <v>1416</v>
      </c>
    </row>
    <row r="4" spans="1:2" ht="23.25">
      <c r="A4" s="3"/>
      <c r="B4" s="4" t="s">
        <v>8</v>
      </c>
    </row>
    <row r="20" spans="2:2">
      <c r="B20" s="5" t="s">
        <v>1417</v>
      </c>
    </row>
    <row r="21" spans="2:2">
      <c r="B21" s="5"/>
    </row>
    <row r="22" spans="2:2">
      <c r="B22" s="5"/>
    </row>
    <row r="23" spans="2:2">
      <c r="B23" s="5"/>
    </row>
    <row r="25" spans="2:2" s="6" customFormat="1">
      <c r="B25" s="2"/>
    </row>
    <row r="26" spans="2:2" s="6" customFormat="1">
      <c r="B26" s="7" t="s">
        <v>10</v>
      </c>
    </row>
    <row r="27" spans="2:2" s="6" customFormat="1">
      <c r="B27" s="8" t="s">
        <v>11</v>
      </c>
    </row>
    <row r="28" spans="2:2" s="6" customFormat="1"/>
    <row r="29" spans="2:2" s="6" customFormat="1">
      <c r="B29" s="7" t="s">
        <v>12</v>
      </c>
    </row>
    <row r="30" spans="2:2" s="6" customFormat="1">
      <c r="B30" s="8" t="s">
        <v>13</v>
      </c>
    </row>
    <row r="31" spans="2:2" s="6" customFormat="1">
      <c r="B31" s="8" t="s">
        <v>14</v>
      </c>
    </row>
    <row r="32" spans="2:2" s="6" customFormat="1">
      <c r="B32" s="8" t="s">
        <v>15</v>
      </c>
    </row>
    <row r="33" spans="2:2" s="6" customFormat="1" ht="25.5">
      <c r="B33" s="8" t="s">
        <v>16</v>
      </c>
    </row>
    <row r="34" spans="2:2" s="6" customFormat="1"/>
    <row r="35" spans="2:2" s="6" customFormat="1">
      <c r="B35" s="7" t="s">
        <v>17</v>
      </c>
    </row>
    <row r="36" spans="2:2" s="6" customFormat="1">
      <c r="B36" s="9" t="s">
        <v>2</v>
      </c>
    </row>
    <row r="37" spans="2:2" s="6" customFormat="1">
      <c r="B37" s="8" t="s">
        <v>18</v>
      </c>
    </row>
    <row r="38" spans="2:2" s="6" customFormat="1">
      <c r="B38" s="9" t="s">
        <v>1</v>
      </c>
    </row>
    <row r="39" spans="2:2" s="6" customFormat="1">
      <c r="B39" s="8" t="s">
        <v>19</v>
      </c>
    </row>
    <row r="40" spans="2:2" s="6" customFormat="1">
      <c r="B40" s="9" t="s">
        <v>20</v>
      </c>
    </row>
    <row r="41" spans="2:2" s="6" customFormat="1">
      <c r="B41" s="8" t="s">
        <v>21</v>
      </c>
    </row>
    <row r="42" spans="2:2" s="6" customFormat="1">
      <c r="B42" s="9" t="s">
        <v>22</v>
      </c>
    </row>
    <row r="43" spans="2:2" s="6" customFormat="1">
      <c r="B43" s="8" t="s">
        <v>23</v>
      </c>
    </row>
    <row r="44" spans="2:2" s="6" customFormat="1">
      <c r="B44" s="9" t="s">
        <v>24</v>
      </c>
    </row>
    <row r="45" spans="2:2" s="6" customFormat="1">
      <c r="B45" s="8" t="s">
        <v>25</v>
      </c>
    </row>
    <row r="46" spans="2:2" s="6" customFormat="1">
      <c r="B46"/>
    </row>
    <row r="47" spans="2:2" s="6" customFormat="1"/>
    <row r="48" spans="2:2" s="6" customFormat="1"/>
    <row r="49" spans="2:2" s="6" customFormat="1"/>
    <row r="50" spans="2:2" s="6" customFormat="1"/>
    <row r="51" spans="2:2" s="6" customFormat="1"/>
    <row r="52" spans="2:2" s="6" customFormat="1"/>
    <row r="53" spans="2:2" s="6" customFormat="1"/>
    <row r="54" spans="2:2" s="6" customFormat="1"/>
    <row r="55" spans="2:2" s="6" customFormat="1"/>
    <row r="56" spans="2:2" s="6" customFormat="1"/>
    <row r="57" spans="2:2" s="6" customFormat="1"/>
    <row r="58" spans="2:2" s="6" customFormat="1"/>
    <row r="59" spans="2:2">
      <c r="B59" s="6"/>
    </row>
  </sheetData>
  <phoneticPr fontId="7"/>
  <hyperlinks>
    <hyperlink ref="B36" location="用紙サイズ!R1C1" display="用紙サイズ" xr:uid="{00000000-0004-0000-0000-000000000000}"/>
    <hyperlink ref="B38" location="用紙種類!R1C1" display="用紙種類" xr:uid="{00000000-0004-0000-0000-000001000000}"/>
    <hyperlink ref="B40" location="画質制御分類!R1C1" display="画質制御分類" xr:uid="{00000000-0004-0000-0000-000002000000}"/>
    <hyperlink ref="B42" location="用紙種類優先順位!R1C1" display="用紙種類優先順位" xr:uid="{00000000-0004-0000-0000-000003000000}"/>
    <hyperlink ref="B44" location="排出先機能!R1C1" display="排出先機能" xr:uid="{00000000-0004-0000-0000-000004000000}"/>
  </hyperlinks>
  <pageMargins left="0.39370078740157483" right="0.39370078740157483" top="0.39370078740157483" bottom="0.39370078740157483" header="0.11811023622047245" footer="7.874015748031496E-2"/>
  <pageSetup paperSize="9" firstPageNumber="0" orientation="portrait" useFirstPageNumber="1" horizontalDpi="300" verticalDpi="300" r:id="rId1"/>
  <headerFooter alignWithMargins="0"/>
  <colBreaks count="1" manualBreakCount="1">
    <brk id="3" max="57" man="1"/>
  </colBreaks>
  <drawing r:id="rId2"/>
  <legacyDrawing r:id="rId3"/>
  <controls>
    <mc:AlternateContent xmlns:mc="http://schemas.openxmlformats.org/markup-compatibility/2006">
      <mc:Choice Requires="x14">
        <control shapeId="1025" r:id="rId4" name="生成">
          <controlPr print="0" autoLine="0" r:id="rId5">
            <anchor moveWithCells="1">
              <from>
                <xdr:col>83</xdr:col>
                <xdr:colOff>180975</xdr:colOff>
                <xdr:row>78</xdr:row>
                <xdr:rowOff>85725</xdr:rowOff>
              </from>
              <to>
                <xdr:col>85</xdr:col>
                <xdr:colOff>285750</xdr:colOff>
                <xdr:row>79</xdr:row>
                <xdr:rowOff>152400</xdr:rowOff>
              </to>
            </anchor>
          </controlPr>
        </control>
      </mc:Choice>
      <mc:Fallback>
        <control shapeId="1025" r:id="rId4" name="生成"/>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outlinePr summaryBelow="0" summaryRight="0"/>
  </sheetPr>
  <dimension ref="B2:AD48"/>
  <sheetViews>
    <sheetView workbookViewId="0">
      <selection activeCell="I6" sqref="I6"/>
    </sheetView>
  </sheetViews>
  <sheetFormatPr defaultRowHeight="11.25" outlineLevelCol="1"/>
  <cols>
    <col min="1" max="2" width="3" style="28" customWidth="1"/>
    <col min="3" max="3" width="3.5703125" style="28" customWidth="1"/>
    <col min="4" max="4" width="49.5703125" style="28" customWidth="1"/>
    <col min="5" max="5" width="36" style="28" customWidth="1" outlineLevel="1"/>
    <col min="6" max="6" width="31.7109375" style="28" customWidth="1" outlineLevel="1"/>
    <col min="7" max="7" width="34.28515625" style="28" customWidth="1" outlineLevel="1"/>
    <col min="8" max="8" width="23.7109375" style="28" customWidth="1" outlineLevel="1"/>
    <col min="9" max="9" width="10.28515625" style="618" customWidth="1"/>
    <col min="10" max="10" width="12.28515625" style="28" customWidth="1"/>
    <col min="11" max="11" width="10.7109375" style="28" customWidth="1"/>
    <col min="12" max="15" width="9.140625" style="28"/>
    <col min="16" max="16" width="11.42578125" style="28" customWidth="1"/>
    <col min="17" max="16384" width="9.140625" style="28"/>
  </cols>
  <sheetData>
    <row r="2" spans="2:30">
      <c r="D2" s="28" t="s">
        <v>1420</v>
      </c>
    </row>
    <row r="3" spans="2:30" ht="12.75" thickBot="1">
      <c r="F3" s="40"/>
      <c r="G3" s="40"/>
      <c r="H3" s="40"/>
      <c r="I3" s="96"/>
      <c r="J3" s="40"/>
    </row>
    <row r="4" spans="2:30" ht="28.5" customHeight="1" thickBot="1">
      <c r="C4" s="768" t="s">
        <v>42</v>
      </c>
      <c r="D4" s="768" t="s">
        <v>43</v>
      </c>
      <c r="E4" s="619"/>
      <c r="F4" s="619"/>
      <c r="G4" s="619"/>
      <c r="H4" s="619"/>
      <c r="I4" s="619"/>
      <c r="J4" s="619"/>
      <c r="K4" s="768" t="s">
        <v>156</v>
      </c>
      <c r="L4" s="768" t="s">
        <v>156</v>
      </c>
      <c r="M4" s="768" t="s">
        <v>156</v>
      </c>
      <c r="N4" s="768" t="s">
        <v>156</v>
      </c>
      <c r="O4" s="768" t="s">
        <v>65</v>
      </c>
      <c r="P4" s="768" t="s">
        <v>68</v>
      </c>
      <c r="Q4" s="768" t="s">
        <v>181</v>
      </c>
      <c r="R4" s="619"/>
      <c r="S4" s="619"/>
      <c r="T4" s="772" t="s">
        <v>67</v>
      </c>
      <c r="U4" s="774"/>
      <c r="V4" s="768" t="s">
        <v>62</v>
      </c>
      <c r="W4" s="768" t="s">
        <v>63</v>
      </c>
      <c r="X4" s="768" t="s">
        <v>64</v>
      </c>
      <c r="Y4" s="768" t="s">
        <v>177</v>
      </c>
      <c r="Z4" s="768" t="s">
        <v>182</v>
      </c>
      <c r="AA4" s="768" t="s">
        <v>181</v>
      </c>
      <c r="AB4" s="768" t="s">
        <v>183</v>
      </c>
      <c r="AC4" s="768" t="s">
        <v>183</v>
      </c>
      <c r="AD4" s="768" t="s">
        <v>183</v>
      </c>
    </row>
    <row r="5" spans="2:30" ht="21" customHeight="1" thickBot="1">
      <c r="C5" s="769"/>
      <c r="D5" s="769"/>
      <c r="E5" s="621"/>
      <c r="F5" s="621"/>
      <c r="G5" s="621"/>
      <c r="H5" s="621"/>
      <c r="I5" s="621"/>
      <c r="J5" s="621"/>
      <c r="K5" s="806"/>
      <c r="L5" s="806"/>
      <c r="M5" s="806"/>
      <c r="N5" s="806"/>
      <c r="O5" s="806"/>
      <c r="P5" s="806"/>
      <c r="Q5" s="806"/>
      <c r="R5" s="619" t="s">
        <v>157</v>
      </c>
      <c r="S5" s="619" t="s">
        <v>155</v>
      </c>
      <c r="T5" s="620" t="s">
        <v>153</v>
      </c>
      <c r="U5" s="620" t="s">
        <v>60</v>
      </c>
      <c r="V5" s="770"/>
      <c r="W5" s="770"/>
      <c r="X5" s="770"/>
      <c r="Y5" s="770"/>
      <c r="Z5" s="770"/>
      <c r="AA5" s="770"/>
      <c r="AB5" s="770"/>
      <c r="AC5" s="770"/>
      <c r="AD5" s="770"/>
    </row>
    <row r="6" spans="2:30" ht="34.5" thickBot="1">
      <c r="C6" s="770"/>
      <c r="D6" s="770"/>
      <c r="E6" s="42" t="s">
        <v>159</v>
      </c>
      <c r="F6" s="42" t="s">
        <v>178</v>
      </c>
      <c r="G6" s="42" t="s">
        <v>1219</v>
      </c>
      <c r="H6" s="42"/>
      <c r="I6" s="620" t="s">
        <v>1420</v>
      </c>
      <c r="J6" s="620" t="s">
        <v>53</v>
      </c>
      <c r="K6" s="30" t="s">
        <v>160</v>
      </c>
      <c r="L6" s="30" t="s">
        <v>167</v>
      </c>
      <c r="M6" s="30" t="s">
        <v>168</v>
      </c>
      <c r="N6" s="30" t="s">
        <v>1182</v>
      </c>
      <c r="O6" s="30" t="s">
        <v>176</v>
      </c>
      <c r="P6" s="30" t="s">
        <v>180</v>
      </c>
      <c r="Q6" s="30" t="s">
        <v>166</v>
      </c>
      <c r="R6" s="30" t="s">
        <v>161</v>
      </c>
      <c r="S6" s="30" t="s">
        <v>179</v>
      </c>
      <c r="T6" s="30" t="s">
        <v>163</v>
      </c>
      <c r="U6" s="30" t="s">
        <v>162</v>
      </c>
      <c r="V6" s="30" t="s">
        <v>164</v>
      </c>
      <c r="W6" s="30" t="s">
        <v>165</v>
      </c>
      <c r="X6" s="30" t="s">
        <v>169</v>
      </c>
      <c r="Y6" s="30" t="s">
        <v>170</v>
      </c>
      <c r="Z6" s="30" t="s">
        <v>171</v>
      </c>
      <c r="AA6" s="30" t="s">
        <v>172</v>
      </c>
      <c r="AB6" s="30" t="s">
        <v>173</v>
      </c>
      <c r="AC6" s="30" t="s">
        <v>174</v>
      </c>
      <c r="AD6" s="30" t="s">
        <v>175</v>
      </c>
    </row>
    <row r="7" spans="2:30" ht="12" thickBot="1">
      <c r="B7" s="28">
        <v>1</v>
      </c>
      <c r="C7" s="32">
        <v>1</v>
      </c>
      <c r="D7" s="35" t="str">
        <f>'消耗品-中間2'!D7</f>
        <v>トナーカートリッジ(イエロー)</v>
      </c>
      <c r="E7" s="35" t="str">
        <f>'消耗品-中間2'!E7</f>
        <v>TONER_Y</v>
      </c>
      <c r="F7" s="35" t="str">
        <f>'消耗品-中間2'!F7</f>
        <v>-</v>
      </c>
      <c r="G7" s="35" t="str">
        <f>'消耗品-中間2'!G7</f>
        <v>-</v>
      </c>
      <c r="H7" s="35" t="str">
        <f>'消耗品-中間2'!H7</f>
        <v>TONER_Y</v>
      </c>
      <c r="I7" s="34" t="str">
        <f>'消耗品-中間2'!I7</f>
        <v>○</v>
      </c>
      <c r="J7" s="34" t="str">
        <f>IF($I7="○", '消耗品-中間2'!J7, "-")</f>
        <v>×</v>
      </c>
      <c r="K7" s="34" t="b">
        <f>IF($I7="○", '消耗品-中間2'!K7, "-")</f>
        <v>1</v>
      </c>
      <c r="L7" s="34" t="b">
        <f>IF($I7="○", '消耗品-中間2'!L7, "-")</f>
        <v>1</v>
      </c>
      <c r="M7" s="34" t="b">
        <f>IF($I7="○", '消耗品-中間2'!M7, "-")</f>
        <v>1</v>
      </c>
      <c r="N7" s="34" t="b">
        <f>IF($I7="○", '消耗品-中間2'!N7, "-")</f>
        <v>0</v>
      </c>
      <c r="O7" s="36" t="str">
        <f>IF($I7="○", '消耗品-中間2'!O7, "-")</f>
        <v>TRUE</v>
      </c>
      <c r="P7" s="36" t="str">
        <f>IF($I7="○", '消耗品-中間2'!P7, "-")</f>
        <v>TRUE</v>
      </c>
      <c r="Q7" s="59" t="b">
        <f>IF($I7="○", '消耗品-中間2'!Q7, "-")</f>
        <v>1</v>
      </c>
      <c r="R7" s="34" t="str">
        <f>IF($I7="○", '消耗品-中間2'!R7, "-")</f>
        <v>TRUE</v>
      </c>
      <c r="S7" s="34" t="str">
        <f>IF($I7="○", '消耗品-中間2'!S7, "-")</f>
        <v>-</v>
      </c>
      <c r="T7" s="34" t="str">
        <f>IF($I7="○", '消耗品-中間2'!T7, "-")</f>
        <v>TRUE</v>
      </c>
      <c r="U7" s="34" t="str">
        <f>IF($I7="○", '消耗品-中間2'!U7, "-")</f>
        <v>TRUE</v>
      </c>
      <c r="V7" s="34" t="str">
        <f>IF($I7="○", '消耗品-中間2'!V7, "-")</f>
        <v>TRUE</v>
      </c>
      <c r="W7" s="34" t="str">
        <f>IF($I7="○", '消耗品-中間2'!W7, "-")</f>
        <v>TRUE</v>
      </c>
      <c r="X7" s="34" t="str">
        <f>IF($I7="○", '消耗品-中間2'!X7, "-")</f>
        <v>TRUE</v>
      </c>
      <c r="Y7" s="34" t="str">
        <f>IF($I7="○", '消耗品-中間2'!Y7, "-")</f>
        <v>TRUE</v>
      </c>
      <c r="Z7" s="59" t="str">
        <f>IF($I7="○", '消耗品-中間2'!Z7, "-")</f>
        <v>*</v>
      </c>
      <c r="AA7" s="59" t="str">
        <f>IF($I7="○", '消耗品-中間2'!AA7, "-")</f>
        <v>*</v>
      </c>
      <c r="AB7" s="59" t="str">
        <f>IF($I7="○", '消耗品-中間2'!AB7, "-")</f>
        <v>*</v>
      </c>
      <c r="AC7" s="59" t="str">
        <f>IF($I7="○", '消耗品-中間2'!AC7, "-")</f>
        <v>*</v>
      </c>
      <c r="AD7" s="59" t="str">
        <f>IF($I7="○", '消耗品-中間2'!AD7, "-")</f>
        <v>*</v>
      </c>
    </row>
    <row r="8" spans="2:30" ht="12" thickBot="1">
      <c r="B8" s="28">
        <v>2</v>
      </c>
      <c r="C8" s="32">
        <v>2</v>
      </c>
      <c r="D8" s="33" t="str">
        <f>'消耗品-中間2'!D8</f>
        <v>トナーカートリッジ(マゼンタ)</v>
      </c>
      <c r="E8" s="35" t="str">
        <f>'消耗品-中間2'!E8</f>
        <v>TONER_M</v>
      </c>
      <c r="F8" s="35" t="str">
        <f>'消耗品-中間2'!F8</f>
        <v>-</v>
      </c>
      <c r="G8" s="35" t="str">
        <f>'消耗品-中間2'!G8</f>
        <v>-</v>
      </c>
      <c r="H8" s="35" t="str">
        <f>'消耗品-中間2'!H8</f>
        <v>TONER_M</v>
      </c>
      <c r="I8" s="34" t="str">
        <f>'消耗品-中間2'!I8</f>
        <v>○</v>
      </c>
      <c r="J8" s="34" t="str">
        <f>IF($I8="○", '消耗品-中間2'!J8, "-")</f>
        <v>×</v>
      </c>
      <c r="K8" s="34" t="b">
        <f>IF($I8="○", '消耗品-中間2'!K8, "-")</f>
        <v>1</v>
      </c>
      <c r="L8" s="34" t="b">
        <f>IF($I8="○", '消耗品-中間2'!L8, "-")</f>
        <v>1</v>
      </c>
      <c r="M8" s="34" t="b">
        <f>IF($I8="○", '消耗品-中間2'!M8, "-")</f>
        <v>1</v>
      </c>
      <c r="N8" s="34" t="b">
        <f>IF($I8="○", '消耗品-中間2'!N8, "-")</f>
        <v>0</v>
      </c>
      <c r="O8" s="36" t="str">
        <f>IF($I8="○", '消耗品-中間2'!O8, "-")</f>
        <v>TRUE</v>
      </c>
      <c r="P8" s="36" t="str">
        <f>IF($I8="○", '消耗品-中間2'!P8, "-")</f>
        <v>TRUE</v>
      </c>
      <c r="Q8" s="59" t="b">
        <f>IF($I8="○", '消耗品-中間2'!Q8, "-")</f>
        <v>1</v>
      </c>
      <c r="R8" s="34" t="str">
        <f>IF($I8="○", '消耗品-中間2'!R8, "-")</f>
        <v>TRUE</v>
      </c>
      <c r="S8" s="34" t="str">
        <f>IF($I8="○", '消耗品-中間2'!S8, "-")</f>
        <v>-</v>
      </c>
      <c r="T8" s="34" t="str">
        <f>IF($I8="○", '消耗品-中間2'!T8, "-")</f>
        <v>TRUE</v>
      </c>
      <c r="U8" s="34" t="str">
        <f>IF($I8="○", '消耗品-中間2'!U8, "-")</f>
        <v>TRUE</v>
      </c>
      <c r="V8" s="34" t="str">
        <f>IF($I8="○", '消耗品-中間2'!V8, "-")</f>
        <v>TRUE</v>
      </c>
      <c r="W8" s="34" t="str">
        <f>IF($I8="○", '消耗品-中間2'!W8, "-")</f>
        <v>TRUE</v>
      </c>
      <c r="X8" s="34" t="str">
        <f>IF($I8="○", '消耗品-中間2'!X8, "-")</f>
        <v>TRUE</v>
      </c>
      <c r="Y8" s="34" t="str">
        <f>IF($I8="○", '消耗品-中間2'!Y8, "-")</f>
        <v>TRUE</v>
      </c>
      <c r="Z8" s="59" t="str">
        <f>IF($I8="○", '消耗品-中間2'!Z8, "-")</f>
        <v>*</v>
      </c>
      <c r="AA8" s="59" t="str">
        <f>IF($I8="○", '消耗品-中間2'!AA8, "-")</f>
        <v>*</v>
      </c>
      <c r="AB8" s="59" t="str">
        <f>IF($I8="○", '消耗品-中間2'!AB8, "-")</f>
        <v>*</v>
      </c>
      <c r="AC8" s="59" t="str">
        <f>IF($I8="○", '消耗品-中間2'!AC8, "-")</f>
        <v>*</v>
      </c>
      <c r="AD8" s="59" t="str">
        <f>IF($I8="○", '消耗品-中間2'!AD8, "-")</f>
        <v>*</v>
      </c>
    </row>
    <row r="9" spans="2:30" ht="12" thickBot="1">
      <c r="B9" s="28">
        <v>3</v>
      </c>
      <c r="C9" s="32">
        <v>3</v>
      </c>
      <c r="D9" s="33" t="str">
        <f>'消耗品-中間2'!D9</f>
        <v>トナーカートリッジ(シアン)</v>
      </c>
      <c r="E9" s="35" t="str">
        <f>'消耗品-中間2'!E9</f>
        <v>TONER_C</v>
      </c>
      <c r="F9" s="35" t="str">
        <f>'消耗品-中間2'!F9</f>
        <v>-</v>
      </c>
      <c r="G9" s="35" t="str">
        <f>'消耗品-中間2'!G9</f>
        <v>-</v>
      </c>
      <c r="H9" s="35" t="str">
        <f>'消耗品-中間2'!H9</f>
        <v>TONER_C</v>
      </c>
      <c r="I9" s="34" t="str">
        <f>'消耗品-中間2'!I9</f>
        <v>○</v>
      </c>
      <c r="J9" s="34" t="str">
        <f>IF($I9="○", '消耗品-中間2'!J9, "-")</f>
        <v>×</v>
      </c>
      <c r="K9" s="34" t="b">
        <f>IF($I9="○", '消耗品-中間2'!K9, "-")</f>
        <v>1</v>
      </c>
      <c r="L9" s="34" t="b">
        <f>IF($I9="○", '消耗品-中間2'!L9, "-")</f>
        <v>1</v>
      </c>
      <c r="M9" s="34" t="b">
        <f>IF($I9="○", '消耗品-中間2'!M9, "-")</f>
        <v>1</v>
      </c>
      <c r="N9" s="34" t="b">
        <f>IF($I9="○", '消耗品-中間2'!N9, "-")</f>
        <v>0</v>
      </c>
      <c r="O9" s="36" t="str">
        <f>IF($I9="○", '消耗品-中間2'!O9, "-")</f>
        <v>TRUE</v>
      </c>
      <c r="P9" s="36" t="str">
        <f>IF($I9="○", '消耗品-中間2'!P9, "-")</f>
        <v>TRUE</v>
      </c>
      <c r="Q9" s="59" t="b">
        <f>IF($I9="○", '消耗品-中間2'!Q9, "-")</f>
        <v>1</v>
      </c>
      <c r="R9" s="34" t="str">
        <f>IF($I9="○", '消耗品-中間2'!R9, "-")</f>
        <v>TRUE</v>
      </c>
      <c r="S9" s="34" t="str">
        <f>IF($I9="○", '消耗品-中間2'!S9, "-")</f>
        <v>-</v>
      </c>
      <c r="T9" s="34" t="str">
        <f>IF($I9="○", '消耗品-中間2'!T9, "-")</f>
        <v>TRUE</v>
      </c>
      <c r="U9" s="34" t="str">
        <f>IF($I9="○", '消耗品-中間2'!U9, "-")</f>
        <v>TRUE</v>
      </c>
      <c r="V9" s="34" t="str">
        <f>IF($I9="○", '消耗品-中間2'!V9, "-")</f>
        <v>TRUE</v>
      </c>
      <c r="W9" s="34" t="str">
        <f>IF($I9="○", '消耗品-中間2'!W9, "-")</f>
        <v>TRUE</v>
      </c>
      <c r="X9" s="34" t="str">
        <f>IF($I9="○", '消耗品-中間2'!X9, "-")</f>
        <v>TRUE</v>
      </c>
      <c r="Y9" s="34" t="str">
        <f>IF($I9="○", '消耗品-中間2'!Y9, "-")</f>
        <v>TRUE</v>
      </c>
      <c r="Z9" s="59" t="str">
        <f>IF($I9="○", '消耗品-中間2'!Z9, "-")</f>
        <v>*</v>
      </c>
      <c r="AA9" s="59" t="str">
        <f>IF($I9="○", '消耗品-中間2'!AA9, "-")</f>
        <v>*</v>
      </c>
      <c r="AB9" s="59" t="str">
        <f>IF($I9="○", '消耗品-中間2'!AB9, "-")</f>
        <v>*</v>
      </c>
      <c r="AC9" s="59" t="str">
        <f>IF($I9="○", '消耗品-中間2'!AC9, "-")</f>
        <v>*</v>
      </c>
      <c r="AD9" s="59" t="str">
        <f>IF($I9="○", '消耗品-中間2'!AD9, "-")</f>
        <v>*</v>
      </c>
    </row>
    <row r="10" spans="2:30" ht="12" thickBot="1">
      <c r="B10" s="28">
        <v>4</v>
      </c>
      <c r="C10" s="32">
        <v>4</v>
      </c>
      <c r="D10" s="33" t="str">
        <f>'消耗品-中間2'!D10</f>
        <v>トナーカートリッジ(ブラック)</v>
      </c>
      <c r="E10" s="35" t="str">
        <f>'消耗品-中間2'!E10</f>
        <v>TONER_K</v>
      </c>
      <c r="F10" s="35" t="str">
        <f>'消耗品-中間2'!F10</f>
        <v>-</v>
      </c>
      <c r="G10" s="35" t="str">
        <f>'消耗品-中間2'!G10</f>
        <v>-</v>
      </c>
      <c r="H10" s="35" t="str">
        <f>'消耗品-中間2'!H10</f>
        <v>TONER_K</v>
      </c>
      <c r="I10" s="34" t="str">
        <f>'消耗品-中間2'!I10</f>
        <v>-</v>
      </c>
      <c r="J10" s="34" t="str">
        <f>IF($I10="○", '消耗品-中間2'!J10, "-")</f>
        <v>-</v>
      </c>
      <c r="K10" s="34" t="str">
        <f>IF($I10="○", '消耗品-中間2'!K10, "-")</f>
        <v>-</v>
      </c>
      <c r="L10" s="34" t="str">
        <f>IF($I10="○", '消耗品-中間2'!L10, "-")</f>
        <v>-</v>
      </c>
      <c r="M10" s="34" t="str">
        <f>IF($I10="○", '消耗品-中間2'!M10, "-")</f>
        <v>-</v>
      </c>
      <c r="N10" s="34" t="str">
        <f>IF($I10="○", '消耗品-中間2'!N10, "-")</f>
        <v>-</v>
      </c>
      <c r="O10" s="36" t="str">
        <f>IF($I10="○", '消耗品-中間2'!O10, "-")</f>
        <v>-</v>
      </c>
      <c r="P10" s="36" t="str">
        <f>IF($I10="○", '消耗品-中間2'!P10, "-")</f>
        <v>-</v>
      </c>
      <c r="Q10" s="59" t="str">
        <f>IF($I10="○", '消耗品-中間2'!Q10, "-")</f>
        <v>-</v>
      </c>
      <c r="R10" s="34" t="str">
        <f>IF($I10="○", '消耗品-中間2'!R10, "-")</f>
        <v>-</v>
      </c>
      <c r="S10" s="34" t="str">
        <f>IF($I10="○", '消耗品-中間2'!S10, "-")</f>
        <v>-</v>
      </c>
      <c r="T10" s="34" t="str">
        <f>IF($I10="○", '消耗品-中間2'!T10, "-")</f>
        <v>-</v>
      </c>
      <c r="U10" s="34" t="str">
        <f>IF($I10="○", '消耗品-中間2'!U10, "-")</f>
        <v>-</v>
      </c>
      <c r="V10" s="34" t="str">
        <f>IF($I10="○", '消耗品-中間2'!V10, "-")</f>
        <v>-</v>
      </c>
      <c r="W10" s="34" t="str">
        <f>IF($I10="○", '消耗品-中間2'!W10, "-")</f>
        <v>-</v>
      </c>
      <c r="X10" s="34" t="str">
        <f>IF($I10="○", '消耗品-中間2'!X10, "-")</f>
        <v>-</v>
      </c>
      <c r="Y10" s="34" t="str">
        <f>IF($I10="○", '消耗品-中間2'!Y10, "-")</f>
        <v>-</v>
      </c>
      <c r="Z10" s="59" t="str">
        <f>IF($I10="○", '消耗品-中間2'!Z10, "-")</f>
        <v>-</v>
      </c>
      <c r="AA10" s="59" t="str">
        <f>IF($I10="○", '消耗品-中間2'!AA10, "-")</f>
        <v>-</v>
      </c>
      <c r="AB10" s="59" t="str">
        <f>IF($I10="○", '消耗品-中間2'!AB10, "-")</f>
        <v>-</v>
      </c>
      <c r="AC10" s="59" t="str">
        <f>IF($I10="○", '消耗品-中間2'!AC10, "-")</f>
        <v>-</v>
      </c>
      <c r="AD10" s="59" t="str">
        <f>IF($I10="○", '消耗品-中間2'!AD10, "-")</f>
        <v>-</v>
      </c>
    </row>
    <row r="11" spans="2:30" ht="12" thickBot="1">
      <c r="B11" s="28">
        <v>5</v>
      </c>
      <c r="C11" s="32">
        <v>5</v>
      </c>
      <c r="D11" s="33" t="str">
        <f>'消耗品-中間2'!D11</f>
        <v>トナーカートリッジ(ブラック1)</v>
      </c>
      <c r="E11" s="35" t="str">
        <f>'消耗品-中間2'!E11</f>
        <v>TONER_K1</v>
      </c>
      <c r="F11" s="35" t="str">
        <f>'消耗品-中間2'!F11</f>
        <v>-</v>
      </c>
      <c r="G11" s="35" t="str">
        <f>'消耗品-中間2'!G11</f>
        <v>-</v>
      </c>
      <c r="H11" s="35" t="str">
        <f>'消耗品-中間2'!H11</f>
        <v>TONER_K</v>
      </c>
      <c r="I11" s="34" t="str">
        <f>'消耗品-中間2'!I11</f>
        <v>○</v>
      </c>
      <c r="J11" s="34" t="str">
        <f>IF($I11="○", '消耗品-中間2'!J11, "-")</f>
        <v>×</v>
      </c>
      <c r="K11" s="34" t="b">
        <f>IF($I11="○", '消耗品-中間2'!K11, "-")</f>
        <v>1</v>
      </c>
      <c r="L11" s="34" t="b">
        <f>IF($I11="○", '消耗品-中間2'!L11, "-")</f>
        <v>1</v>
      </c>
      <c r="M11" s="34" t="b">
        <f>IF($I11="○", '消耗品-中間2'!M11, "-")</f>
        <v>1</v>
      </c>
      <c r="N11" s="34" t="b">
        <f>IF($I11="○", '消耗品-中間2'!N11, "-")</f>
        <v>0</v>
      </c>
      <c r="O11" s="36" t="str">
        <f>IF($I11="○", '消耗品-中間2'!O11, "-")</f>
        <v>TRUE</v>
      </c>
      <c r="P11" s="36" t="str">
        <f>IF($I11="○", '消耗品-中間2'!P11, "-")</f>
        <v>TRUE</v>
      </c>
      <c r="Q11" s="59" t="b">
        <f>IF($I11="○", '消耗品-中間2'!Q11, "-")</f>
        <v>1</v>
      </c>
      <c r="R11" s="34" t="str">
        <f>IF($I11="○", '消耗品-中間2'!R11, "-")</f>
        <v>TRUE</v>
      </c>
      <c r="S11" s="34" t="str">
        <f>IF($I11="○", '消耗品-中間2'!S11, "-")</f>
        <v>-</v>
      </c>
      <c r="T11" s="34" t="str">
        <f>IF($I11="○", '消耗品-中間2'!T11, "-")</f>
        <v>TRUE</v>
      </c>
      <c r="U11" s="34" t="str">
        <f>IF($I11="○", '消耗品-中間2'!U11, "-")</f>
        <v>TRUE</v>
      </c>
      <c r="V11" s="34" t="str">
        <f>IF($I11="○", '消耗品-中間2'!V11, "-")</f>
        <v>TRUE</v>
      </c>
      <c r="W11" s="34" t="str">
        <f>IF($I11="○", '消耗品-中間2'!W11, "-")</f>
        <v>TRUE</v>
      </c>
      <c r="X11" s="34" t="str">
        <f>IF($I11="○", '消耗品-中間2'!X11, "-")</f>
        <v>TRUE</v>
      </c>
      <c r="Y11" s="34" t="str">
        <f>IF($I11="○", '消耗品-中間2'!Y11, "-")</f>
        <v>TRUE</v>
      </c>
      <c r="Z11" s="59" t="str">
        <f>IF($I11="○", '消耗品-中間2'!Z11, "-")</f>
        <v>*</v>
      </c>
      <c r="AA11" s="59" t="str">
        <f>IF($I11="○", '消耗品-中間2'!AA11, "-")</f>
        <v>*</v>
      </c>
      <c r="AB11" s="59" t="str">
        <f>IF($I11="○", '消耗品-中間2'!AB11, "-")</f>
        <v>*</v>
      </c>
      <c r="AC11" s="59" t="str">
        <f>IF($I11="○", '消耗品-中間2'!AC11, "-")</f>
        <v>*</v>
      </c>
      <c r="AD11" s="59" t="str">
        <f>IF($I11="○", '消耗品-中間2'!AD11, "-")</f>
        <v>*</v>
      </c>
    </row>
    <row r="12" spans="2:30" ht="12" thickBot="1">
      <c r="B12" s="28">
        <v>6</v>
      </c>
      <c r="C12" s="32">
        <v>6</v>
      </c>
      <c r="D12" s="33" t="str">
        <f>'消耗品-中間2'!D12</f>
        <v>トナーカートリッジ(ブラック2)</v>
      </c>
      <c r="E12" s="35" t="str">
        <f>'消耗品-中間2'!E12</f>
        <v>TONER_K2</v>
      </c>
      <c r="F12" s="35" t="str">
        <f>'消耗品-中間2'!F12</f>
        <v>-</v>
      </c>
      <c r="G12" s="35" t="str">
        <f>'消耗品-中間2'!G12</f>
        <v>-</v>
      </c>
      <c r="H12" s="35" t="str">
        <f>'消耗品-中間2'!H12</f>
        <v>-</v>
      </c>
      <c r="I12" s="34" t="str">
        <f>'消耗品-中間2'!I12</f>
        <v>○</v>
      </c>
      <c r="J12" s="34" t="str">
        <f>IF($I12="○", '消耗品-中間2'!J12, "-")</f>
        <v>×</v>
      </c>
      <c r="K12" s="34" t="b">
        <f>IF($I12="○", '消耗品-中間2'!K12, "-")</f>
        <v>1</v>
      </c>
      <c r="L12" s="34" t="b">
        <f>IF($I12="○", '消耗品-中間2'!L12, "-")</f>
        <v>1</v>
      </c>
      <c r="M12" s="34" t="b">
        <f>IF($I12="○", '消耗品-中間2'!M12, "-")</f>
        <v>1</v>
      </c>
      <c r="N12" s="34" t="b">
        <f>IF($I12="○", '消耗品-中間2'!N12, "-")</f>
        <v>0</v>
      </c>
      <c r="O12" s="36" t="str">
        <f>IF($I12="○", '消耗品-中間2'!O12, "-")</f>
        <v>TRUE</v>
      </c>
      <c r="P12" s="36" t="str">
        <f>IF($I12="○", '消耗品-中間2'!P12, "-")</f>
        <v>TRUE</v>
      </c>
      <c r="Q12" s="59" t="b">
        <f>IF($I12="○", '消耗品-中間2'!Q12, "-")</f>
        <v>1</v>
      </c>
      <c r="R12" s="34" t="str">
        <f>IF($I12="○", '消耗品-中間2'!R12, "-")</f>
        <v>TRUE</v>
      </c>
      <c r="S12" s="34" t="str">
        <f>IF($I12="○", '消耗品-中間2'!S12, "-")</f>
        <v>-</v>
      </c>
      <c r="T12" s="34" t="str">
        <f>IF($I12="○", '消耗品-中間2'!T12, "-")</f>
        <v>TRUE</v>
      </c>
      <c r="U12" s="34" t="str">
        <f>IF($I12="○", '消耗品-中間2'!U12, "-")</f>
        <v>TRUE</v>
      </c>
      <c r="V12" s="34" t="str">
        <f>IF($I12="○", '消耗品-中間2'!V12, "-")</f>
        <v>TRUE</v>
      </c>
      <c r="W12" s="34" t="str">
        <f>IF($I12="○", '消耗品-中間2'!W12, "-")</f>
        <v>TRUE</v>
      </c>
      <c r="X12" s="34" t="str">
        <f>IF($I12="○", '消耗品-中間2'!X12, "-")</f>
        <v>TRUE</v>
      </c>
      <c r="Y12" s="34" t="str">
        <f>IF($I12="○", '消耗品-中間2'!Y12, "-")</f>
        <v>-</v>
      </c>
      <c r="Z12" s="59" t="str">
        <f>IF($I12="○", '消耗品-中間2'!Z12, "-")</f>
        <v>*</v>
      </c>
      <c r="AA12" s="59" t="str">
        <f>IF($I12="○", '消耗品-中間2'!AA12, "-")</f>
        <v>*</v>
      </c>
      <c r="AB12" s="59" t="str">
        <f>IF($I12="○", '消耗品-中間2'!AB12, "-")</f>
        <v>*</v>
      </c>
      <c r="AC12" s="59" t="str">
        <f>IF($I12="○", '消耗品-中間2'!AC12, "-")</f>
        <v>*</v>
      </c>
      <c r="AD12" s="59" t="str">
        <f>IF($I12="○", '消耗品-中間2'!AD12, "-")</f>
        <v>*</v>
      </c>
    </row>
    <row r="13" spans="2:30" ht="12" thickBot="1">
      <c r="B13" s="28">
        <v>7</v>
      </c>
      <c r="C13" s="32">
        <v>7</v>
      </c>
      <c r="D13" s="33" t="str">
        <f>'消耗品-中間2'!D13</f>
        <v>ドラムカートリッジ(イエロー)</v>
      </c>
      <c r="E13" s="35" t="str">
        <f>'消耗品-中間2'!E13</f>
        <v>DRUM_Y</v>
      </c>
      <c r="F13" s="35" t="str">
        <f>'消耗品-中間2'!F13</f>
        <v>-</v>
      </c>
      <c r="G13" s="35" t="str">
        <f>'消耗品-中間2'!G13</f>
        <v>DRUM_CRU</v>
      </c>
      <c r="H13" s="35" t="str">
        <f>'消耗品-中間2'!H13</f>
        <v>DRUM_Y</v>
      </c>
      <c r="I13" s="34" t="str">
        <f>'消耗品-中間2'!I13</f>
        <v>○</v>
      </c>
      <c r="J13" s="34" t="str">
        <f>IF($I13="○", '消耗品-中間2'!J13, "-")</f>
        <v>×</v>
      </c>
      <c r="K13" s="34" t="b">
        <f>IF($I13="○", '消耗品-中間2'!K13, "-")</f>
        <v>1</v>
      </c>
      <c r="L13" s="34" t="b">
        <f>IF($I13="○", '消耗品-中間2'!L13, "-")</f>
        <v>1</v>
      </c>
      <c r="M13" s="34" t="b">
        <f>IF($I13="○", '消耗品-中間2'!M13, "-")</f>
        <v>1</v>
      </c>
      <c r="N13" s="34" t="b">
        <f>IF($I13="○", '消耗品-中間2'!N13, "-")</f>
        <v>1</v>
      </c>
      <c r="O13" s="36" t="str">
        <f>IF($I13="○", '消耗品-中間2'!O13, "-")</f>
        <v>FALSE</v>
      </c>
      <c r="P13" s="36" t="str">
        <f>IF($I13="○", '消耗品-中間2'!P13, "-")</f>
        <v>TRUE</v>
      </c>
      <c r="Q13" s="59" t="b">
        <f>IF($I13="○", '消耗品-中間2'!Q13, "-")</f>
        <v>1</v>
      </c>
      <c r="R13" s="34" t="str">
        <f>IF($I13="○", '消耗品-中間2'!R13, "-")</f>
        <v>TRUE</v>
      </c>
      <c r="S13" s="34" t="str">
        <f>IF($I13="○", '消耗品-中間2'!S13, "-")</f>
        <v>-</v>
      </c>
      <c r="T13" s="34" t="str">
        <f>IF($I13="○", '消耗品-中間2'!T13, "-")</f>
        <v>-</v>
      </c>
      <c r="U13" s="34" t="str">
        <f>IF($I13="○", '消耗品-中間2'!U13, "-")</f>
        <v>TRUE</v>
      </c>
      <c r="V13" s="34" t="str">
        <f>IF($I13="○", '消耗品-中間2'!V13, "-")</f>
        <v>-</v>
      </c>
      <c r="W13" s="34" t="str">
        <f>IF($I13="○", '消耗品-中間2'!W13, "-")</f>
        <v>TRUE</v>
      </c>
      <c r="X13" s="34" t="str">
        <f>IF($I13="○", '消耗品-中間2'!X13, "-")</f>
        <v>TRUE</v>
      </c>
      <c r="Y13" s="34" t="str">
        <f>IF($I13="○", '消耗品-中間2'!Y13, "-")</f>
        <v>TRUE</v>
      </c>
      <c r="Z13" s="59" t="str">
        <f>IF($I13="○", '消耗品-中間2'!Z13, "-")</f>
        <v>*</v>
      </c>
      <c r="AA13" s="59" t="str">
        <f>IF($I13="○", '消耗品-中間2'!AA13, "-")</f>
        <v>*</v>
      </c>
      <c r="AB13" s="59" t="str">
        <f>IF($I13="○", '消耗品-中間2'!AB13, "-")</f>
        <v>*</v>
      </c>
      <c r="AC13" s="59" t="str">
        <f>IF($I13="○", '消耗品-中間2'!AC13, "-")</f>
        <v>*</v>
      </c>
      <c r="AD13" s="59" t="str">
        <f>IF($I13="○", '消耗品-中間2'!AD13, "-")</f>
        <v>*</v>
      </c>
    </row>
    <row r="14" spans="2:30" ht="12" thickBot="1">
      <c r="B14" s="28">
        <v>8</v>
      </c>
      <c r="C14" s="32">
        <v>8</v>
      </c>
      <c r="D14" s="33" t="str">
        <f>'消耗品-中間2'!D14</f>
        <v>ドラムカートリッジ(マゼンタ)</v>
      </c>
      <c r="E14" s="35" t="str">
        <f>'消耗品-中間2'!E14</f>
        <v>DRUM_M</v>
      </c>
      <c r="F14" s="35" t="str">
        <f>'消耗品-中間2'!F14</f>
        <v>-</v>
      </c>
      <c r="G14" s="35" t="str">
        <f>'消耗品-中間2'!G14</f>
        <v>DRUM_CRU</v>
      </c>
      <c r="H14" s="35" t="str">
        <f>'消耗品-中間2'!H14</f>
        <v>DRUM_M</v>
      </c>
      <c r="I14" s="34" t="str">
        <f>'消耗品-中間2'!I14</f>
        <v>○</v>
      </c>
      <c r="J14" s="34" t="str">
        <f>IF($I14="○", '消耗品-中間2'!J14, "-")</f>
        <v>×</v>
      </c>
      <c r="K14" s="34" t="b">
        <f>IF($I14="○", '消耗品-中間2'!K14, "-")</f>
        <v>1</v>
      </c>
      <c r="L14" s="34" t="b">
        <f>IF($I14="○", '消耗品-中間2'!L14, "-")</f>
        <v>1</v>
      </c>
      <c r="M14" s="34" t="b">
        <f>IF($I14="○", '消耗品-中間2'!M14, "-")</f>
        <v>1</v>
      </c>
      <c r="N14" s="34" t="b">
        <f>IF($I14="○", '消耗品-中間2'!N14, "-")</f>
        <v>1</v>
      </c>
      <c r="O14" s="36" t="str">
        <f>IF($I14="○", '消耗品-中間2'!O14, "-")</f>
        <v>FALSE</v>
      </c>
      <c r="P14" s="36" t="str">
        <f>IF($I14="○", '消耗品-中間2'!P14, "-")</f>
        <v>TRUE</v>
      </c>
      <c r="Q14" s="59" t="b">
        <f>IF($I14="○", '消耗品-中間2'!Q14, "-")</f>
        <v>1</v>
      </c>
      <c r="R14" s="34" t="str">
        <f>IF($I14="○", '消耗品-中間2'!R14, "-")</f>
        <v>TRUE</v>
      </c>
      <c r="S14" s="34" t="str">
        <f>IF($I14="○", '消耗品-中間2'!S14, "-")</f>
        <v>-</v>
      </c>
      <c r="T14" s="34" t="str">
        <f>IF($I14="○", '消耗品-中間2'!T14, "-")</f>
        <v>-</v>
      </c>
      <c r="U14" s="34" t="str">
        <f>IF($I14="○", '消耗品-中間2'!U14, "-")</f>
        <v>TRUE</v>
      </c>
      <c r="V14" s="34" t="str">
        <f>IF($I14="○", '消耗品-中間2'!V14, "-")</f>
        <v>-</v>
      </c>
      <c r="W14" s="34" t="str">
        <f>IF($I14="○", '消耗品-中間2'!W14, "-")</f>
        <v>TRUE</v>
      </c>
      <c r="X14" s="34" t="str">
        <f>IF($I14="○", '消耗品-中間2'!X14, "-")</f>
        <v>TRUE</v>
      </c>
      <c r="Y14" s="34" t="str">
        <f>IF($I14="○", '消耗品-中間2'!Y14, "-")</f>
        <v>TRUE</v>
      </c>
      <c r="Z14" s="59" t="str">
        <f>IF($I14="○", '消耗品-中間2'!Z14, "-")</f>
        <v>*</v>
      </c>
      <c r="AA14" s="59" t="str">
        <f>IF($I14="○", '消耗品-中間2'!AA14, "-")</f>
        <v>*</v>
      </c>
      <c r="AB14" s="59" t="str">
        <f>IF($I14="○", '消耗品-中間2'!AB14, "-")</f>
        <v>*</v>
      </c>
      <c r="AC14" s="59" t="str">
        <f>IF($I14="○", '消耗品-中間2'!AC14, "-")</f>
        <v>*</v>
      </c>
      <c r="AD14" s="59" t="str">
        <f>IF($I14="○", '消耗品-中間2'!AD14, "-")</f>
        <v>*</v>
      </c>
    </row>
    <row r="15" spans="2:30" ht="12" thickBot="1">
      <c r="B15" s="28">
        <v>9</v>
      </c>
      <c r="C15" s="32">
        <v>9</v>
      </c>
      <c r="D15" s="33" t="str">
        <f>'消耗品-中間2'!D15</f>
        <v>ドラムカートリッジ(シアン)</v>
      </c>
      <c r="E15" s="35" t="str">
        <f>'消耗品-中間2'!E15</f>
        <v>DRUM_C</v>
      </c>
      <c r="F15" s="35" t="str">
        <f>'消耗品-中間2'!F15</f>
        <v>-</v>
      </c>
      <c r="G15" s="35" t="str">
        <f>'消耗品-中間2'!G15</f>
        <v>DRUM_CRU</v>
      </c>
      <c r="H15" s="35" t="str">
        <f>'消耗品-中間2'!H15</f>
        <v>DRUM_C</v>
      </c>
      <c r="I15" s="34" t="str">
        <f>'消耗品-中間2'!I15</f>
        <v>○</v>
      </c>
      <c r="J15" s="34" t="str">
        <f>IF($I15="○", '消耗品-中間2'!J15, "-")</f>
        <v>×</v>
      </c>
      <c r="K15" s="34" t="b">
        <f>IF($I15="○", '消耗品-中間2'!K15, "-")</f>
        <v>1</v>
      </c>
      <c r="L15" s="34" t="b">
        <f>IF($I15="○", '消耗品-中間2'!L15, "-")</f>
        <v>1</v>
      </c>
      <c r="M15" s="34" t="b">
        <f>IF($I15="○", '消耗品-中間2'!M15, "-")</f>
        <v>1</v>
      </c>
      <c r="N15" s="34" t="b">
        <f>IF($I15="○", '消耗品-中間2'!N15, "-")</f>
        <v>1</v>
      </c>
      <c r="O15" s="36" t="str">
        <f>IF($I15="○", '消耗品-中間2'!O15, "-")</f>
        <v>FALSE</v>
      </c>
      <c r="P15" s="36" t="str">
        <f>IF($I15="○", '消耗品-中間2'!P15, "-")</f>
        <v>TRUE</v>
      </c>
      <c r="Q15" s="59" t="b">
        <f>IF($I15="○", '消耗品-中間2'!Q15, "-")</f>
        <v>1</v>
      </c>
      <c r="R15" s="34" t="str">
        <f>IF($I15="○", '消耗品-中間2'!R15, "-")</f>
        <v>TRUE</v>
      </c>
      <c r="S15" s="34" t="str">
        <f>IF($I15="○", '消耗品-中間2'!S15, "-")</f>
        <v>-</v>
      </c>
      <c r="T15" s="34" t="str">
        <f>IF($I15="○", '消耗品-中間2'!T15, "-")</f>
        <v>-</v>
      </c>
      <c r="U15" s="34" t="str">
        <f>IF($I15="○", '消耗品-中間2'!U15, "-")</f>
        <v>TRUE</v>
      </c>
      <c r="V15" s="34" t="str">
        <f>IF($I15="○", '消耗品-中間2'!V15, "-")</f>
        <v>-</v>
      </c>
      <c r="W15" s="34" t="str">
        <f>IF($I15="○", '消耗品-中間2'!W15, "-")</f>
        <v>TRUE</v>
      </c>
      <c r="X15" s="34" t="str">
        <f>IF($I15="○", '消耗品-中間2'!X15, "-")</f>
        <v>TRUE</v>
      </c>
      <c r="Y15" s="34" t="str">
        <f>IF($I15="○", '消耗品-中間2'!Y15, "-")</f>
        <v>TRUE</v>
      </c>
      <c r="Z15" s="59" t="str">
        <f>IF($I15="○", '消耗品-中間2'!Z15, "-")</f>
        <v>*</v>
      </c>
      <c r="AA15" s="59" t="str">
        <f>IF($I15="○", '消耗品-中間2'!AA15, "-")</f>
        <v>*</v>
      </c>
      <c r="AB15" s="59" t="str">
        <f>IF($I15="○", '消耗品-中間2'!AB15, "-")</f>
        <v>*</v>
      </c>
      <c r="AC15" s="59" t="str">
        <f>IF($I15="○", '消耗品-中間2'!AC15, "-")</f>
        <v>*</v>
      </c>
      <c r="AD15" s="59" t="str">
        <f>IF($I15="○", '消耗品-中間2'!AD15, "-")</f>
        <v>*</v>
      </c>
    </row>
    <row r="16" spans="2:30" ht="12" thickBot="1">
      <c r="B16" s="28">
        <v>10</v>
      </c>
      <c r="C16" s="32">
        <v>10</v>
      </c>
      <c r="D16" s="33" t="str">
        <f>'消耗品-中間2'!D16</f>
        <v>ドラムカートリッジ(ブラック)</v>
      </c>
      <c r="E16" s="35" t="str">
        <f>'消耗品-中間2'!E16</f>
        <v>DRUM_K</v>
      </c>
      <c r="F16" s="35" t="str">
        <f>'消耗品-中間2'!F16</f>
        <v>-</v>
      </c>
      <c r="G16" s="35" t="str">
        <f>'消耗品-中間2'!G16</f>
        <v>DRUM_CRU</v>
      </c>
      <c r="H16" s="35" t="str">
        <f>'消耗品-中間2'!H16</f>
        <v>DRUM_K</v>
      </c>
      <c r="I16" s="34" t="str">
        <f>'消耗品-中間2'!I16</f>
        <v>○</v>
      </c>
      <c r="J16" s="34" t="str">
        <f>IF($I16="○", '消耗品-中間2'!J16, "-")</f>
        <v>×</v>
      </c>
      <c r="K16" s="34" t="b">
        <f>IF($I16="○", '消耗品-中間2'!K16, "-")</f>
        <v>1</v>
      </c>
      <c r="L16" s="34" t="b">
        <f>IF($I16="○", '消耗品-中間2'!L16, "-")</f>
        <v>1</v>
      </c>
      <c r="M16" s="34" t="b">
        <f>IF($I16="○", '消耗品-中間2'!M16, "-")</f>
        <v>1</v>
      </c>
      <c r="N16" s="34" t="b">
        <f>IF($I16="○", '消耗品-中間2'!N16, "-")</f>
        <v>1</v>
      </c>
      <c r="O16" s="36" t="str">
        <f>IF($I16="○", '消耗品-中間2'!O16, "-")</f>
        <v>FALSE</v>
      </c>
      <c r="P16" s="36" t="str">
        <f>IF($I16="○", '消耗品-中間2'!P16, "-")</f>
        <v>TRUE</v>
      </c>
      <c r="Q16" s="59" t="b">
        <f>IF($I16="○", '消耗品-中間2'!Q16, "-")</f>
        <v>1</v>
      </c>
      <c r="R16" s="34" t="str">
        <f>IF($I16="○", '消耗品-中間2'!R16, "-")</f>
        <v>TRUE</v>
      </c>
      <c r="S16" s="34" t="str">
        <f>IF($I16="○", '消耗品-中間2'!S16, "-")</f>
        <v>-</v>
      </c>
      <c r="T16" s="34" t="str">
        <f>IF($I16="○", '消耗品-中間2'!T16, "-")</f>
        <v>-</v>
      </c>
      <c r="U16" s="34" t="str">
        <f>IF($I16="○", '消耗品-中間2'!U16, "-")</f>
        <v>TRUE</v>
      </c>
      <c r="V16" s="34" t="str">
        <f>IF($I16="○", '消耗品-中間2'!V16, "-")</f>
        <v>-</v>
      </c>
      <c r="W16" s="34" t="str">
        <f>IF($I16="○", '消耗品-中間2'!W16, "-")</f>
        <v>TRUE</v>
      </c>
      <c r="X16" s="34" t="str">
        <f>IF($I16="○", '消耗品-中間2'!X16, "-")</f>
        <v>TRUE</v>
      </c>
      <c r="Y16" s="34" t="str">
        <f>IF($I16="○", '消耗品-中間2'!Y16, "-")</f>
        <v>TRUE</v>
      </c>
      <c r="Z16" s="59" t="str">
        <f>IF($I16="○", '消耗品-中間2'!Z16, "-")</f>
        <v>*</v>
      </c>
      <c r="AA16" s="59" t="str">
        <f>IF($I16="○", '消耗品-中間2'!AA16, "-")</f>
        <v>*</v>
      </c>
      <c r="AB16" s="59" t="str">
        <f>IF($I16="○", '消耗品-中間2'!AB16, "-")</f>
        <v>*</v>
      </c>
      <c r="AC16" s="59" t="str">
        <f>IF($I16="○", '消耗品-中間2'!AC16, "-")</f>
        <v>*</v>
      </c>
      <c r="AD16" s="59" t="str">
        <f>IF($I16="○", '消耗品-中間2'!AD16, "-")</f>
        <v>*</v>
      </c>
    </row>
    <row r="17" spans="2:30" ht="12" thickBot="1">
      <c r="B17" s="28">
        <v>11</v>
      </c>
      <c r="C17" s="32">
        <v>11</v>
      </c>
      <c r="D17" s="33" t="str">
        <f>'消耗品-中間2'!D17</f>
        <v>ドラムカートリッジ(YMCK一体型)</v>
      </c>
      <c r="E17" s="35" t="str">
        <f>'消耗品-中間2'!E17</f>
        <v>DRUM_CARTRIDGE</v>
      </c>
      <c r="F17" s="35" t="str">
        <f>'消耗品-中間2'!F17</f>
        <v>-</v>
      </c>
      <c r="G17" s="35" t="str">
        <f>'消耗品-中間2'!G17</f>
        <v>-</v>
      </c>
      <c r="H17" s="35" t="str">
        <f>'消耗品-中間2'!H17</f>
        <v>DRUM_4CYCLE</v>
      </c>
      <c r="I17" s="34" t="str">
        <f>'消耗品-中間2'!I17</f>
        <v>-</v>
      </c>
      <c r="J17" s="34" t="str">
        <f>IF($I17="○", '消耗品-中間2'!J17, "-")</f>
        <v>-</v>
      </c>
      <c r="K17" s="34" t="str">
        <f>IF($I17="○", '消耗品-中間2'!K17, "-")</f>
        <v>-</v>
      </c>
      <c r="L17" s="34" t="str">
        <f>IF($I17="○", '消耗品-中間2'!L17, "-")</f>
        <v>-</v>
      </c>
      <c r="M17" s="34" t="str">
        <f>IF($I17="○", '消耗品-中間2'!M17, "-")</f>
        <v>-</v>
      </c>
      <c r="N17" s="34" t="str">
        <f>IF($I17="○", '消耗品-中間2'!N17, "-")</f>
        <v>-</v>
      </c>
      <c r="O17" s="36" t="str">
        <f>IF($I17="○", '消耗品-中間2'!O17, "-")</f>
        <v>-</v>
      </c>
      <c r="P17" s="36" t="str">
        <f>IF($I17="○", '消耗品-中間2'!P17, "-")</f>
        <v>-</v>
      </c>
      <c r="Q17" s="59" t="str">
        <f>IF($I17="○", '消耗品-中間2'!Q17, "-")</f>
        <v>-</v>
      </c>
      <c r="R17" s="34" t="str">
        <f>IF($I17="○", '消耗品-中間2'!R17, "-")</f>
        <v>-</v>
      </c>
      <c r="S17" s="34" t="str">
        <f>IF($I17="○", '消耗品-中間2'!S17, "-")</f>
        <v>-</v>
      </c>
      <c r="T17" s="34" t="str">
        <f>IF($I17="○", '消耗品-中間2'!T17, "-")</f>
        <v>-</v>
      </c>
      <c r="U17" s="34" t="str">
        <f>IF($I17="○", '消耗品-中間2'!U17, "-")</f>
        <v>-</v>
      </c>
      <c r="V17" s="34" t="str">
        <f>IF($I17="○", '消耗品-中間2'!V17, "-")</f>
        <v>-</v>
      </c>
      <c r="W17" s="34" t="str">
        <f>IF($I17="○", '消耗品-中間2'!W17, "-")</f>
        <v>-</v>
      </c>
      <c r="X17" s="34" t="str">
        <f>IF($I17="○", '消耗品-中間2'!X17, "-")</f>
        <v>-</v>
      </c>
      <c r="Y17" s="34" t="str">
        <f>IF($I17="○", '消耗品-中間2'!Y17, "-")</f>
        <v>-</v>
      </c>
      <c r="Z17" s="59" t="str">
        <f>IF($I17="○", '消耗品-中間2'!Z17, "-")</f>
        <v>-</v>
      </c>
      <c r="AA17" s="59" t="str">
        <f>IF($I17="○", '消耗品-中間2'!AA17, "-")</f>
        <v>-</v>
      </c>
      <c r="AB17" s="59" t="str">
        <f>IF($I17="○", '消耗品-中間2'!AB17, "-")</f>
        <v>-</v>
      </c>
      <c r="AC17" s="59" t="str">
        <f>IF($I17="○", '消耗品-中間2'!AC17, "-")</f>
        <v>-</v>
      </c>
      <c r="AD17" s="59" t="str">
        <f>IF($I17="○", '消耗品-中間2'!AD17, "-")</f>
        <v>-</v>
      </c>
    </row>
    <row r="18" spans="2:30" ht="12" thickBot="1">
      <c r="B18" s="28">
        <v>12</v>
      </c>
      <c r="C18" s="32">
        <v>13</v>
      </c>
      <c r="D18" s="33" t="str">
        <f>'消耗品-中間2'!D19</f>
        <v>ドラム/トナー一体型カートリッジ</v>
      </c>
      <c r="E18" s="35" t="str">
        <f>'消耗品-中間2'!E19</f>
        <v>DRUM_TONER_CARTRIDGE</v>
      </c>
      <c r="F18" s="35" t="str">
        <f>'消耗品-中間2'!F19</f>
        <v>-</v>
      </c>
      <c r="G18" s="35" t="str">
        <f>'消耗品-中間2'!G19</f>
        <v>-</v>
      </c>
      <c r="H18" s="35" t="str">
        <f>'消耗品-中間2'!H19</f>
        <v>-</v>
      </c>
      <c r="I18" s="34" t="str">
        <f>'消耗品-中間2'!I19</f>
        <v>-</v>
      </c>
      <c r="J18" s="34" t="str">
        <f>IF($I18="○", '消耗品-中間2'!J18, "-")</f>
        <v>-</v>
      </c>
      <c r="K18" s="34" t="str">
        <f>IF($I18="○", '消耗品-中間2'!K18, "-")</f>
        <v>-</v>
      </c>
      <c r="L18" s="34" t="str">
        <f>IF($I18="○", '消耗品-中間2'!L18, "-")</f>
        <v>-</v>
      </c>
      <c r="M18" s="34" t="str">
        <f>IF($I18="○", '消耗品-中間2'!M18, "-")</f>
        <v>-</v>
      </c>
      <c r="N18" s="34" t="str">
        <f>IF($I18="○", '消耗品-中間2'!N18, "-")</f>
        <v>-</v>
      </c>
      <c r="O18" s="36" t="str">
        <f>IF($I18="○", '消耗品-中間2'!O18, "-")</f>
        <v>-</v>
      </c>
      <c r="P18" s="36" t="str">
        <f>IF($I18="○", '消耗品-中間2'!P18, "-")</f>
        <v>-</v>
      </c>
      <c r="Q18" s="59" t="str">
        <f>IF($I18="○", '消耗品-中間2'!Q18, "-")</f>
        <v>-</v>
      </c>
      <c r="R18" s="34" t="str">
        <f>IF($I18="○", '消耗品-中間2'!R18, "-")</f>
        <v>-</v>
      </c>
      <c r="S18" s="34" t="str">
        <f>IF($I18="○", '消耗品-中間2'!S18, "-")</f>
        <v>-</v>
      </c>
      <c r="T18" s="34" t="str">
        <f>IF($I18="○", '消耗品-中間2'!T18, "-")</f>
        <v>-</v>
      </c>
      <c r="U18" s="34" t="str">
        <f>IF($I18="○", '消耗品-中間2'!U18, "-")</f>
        <v>-</v>
      </c>
      <c r="V18" s="34" t="str">
        <f>IF($I18="○", '消耗品-中間2'!V18, "-")</f>
        <v>-</v>
      </c>
      <c r="W18" s="34" t="str">
        <f>IF($I18="○", '消耗品-中間2'!W18, "-")</f>
        <v>-</v>
      </c>
      <c r="X18" s="34" t="str">
        <f>IF($I18="○", '消耗品-中間2'!X18, "-")</f>
        <v>-</v>
      </c>
      <c r="Y18" s="34" t="str">
        <f>IF($I18="○", '消耗品-中間2'!Y18, "-")</f>
        <v>-</v>
      </c>
      <c r="Z18" s="59" t="str">
        <f>IF($I18="○", '消耗品-中間2'!Z18, "-")</f>
        <v>-</v>
      </c>
      <c r="AA18" s="59" t="str">
        <f>IF($I18="○", '消耗品-中間2'!AA18, "-")</f>
        <v>-</v>
      </c>
      <c r="AB18" s="59" t="str">
        <f>IF($I18="○", '消耗品-中間2'!AB18, "-")</f>
        <v>-</v>
      </c>
      <c r="AC18" s="59" t="str">
        <f>IF($I18="○", '消耗品-中間2'!AC18, "-")</f>
        <v>-</v>
      </c>
      <c r="AD18" s="59" t="str">
        <f>IF($I18="○", '消耗品-中間2'!AD18, "-")</f>
        <v>-</v>
      </c>
    </row>
    <row r="19" spans="2:30" ht="12" thickBot="1">
      <c r="B19" s="28">
        <v>13</v>
      </c>
      <c r="C19" s="32">
        <v>12</v>
      </c>
      <c r="D19" s="33" t="str">
        <f>'消耗品-中間2'!D18</f>
        <v>ドラムカートリッジ(YMCK 同時交換（非一体）型)</v>
      </c>
      <c r="E19" s="35" t="str">
        <f>'消耗品-中間2'!E18</f>
        <v>DRUM_YMCK</v>
      </c>
      <c r="F19" s="35" t="str">
        <f>'消耗品-中間2'!F18</f>
        <v>-</v>
      </c>
      <c r="G19" s="35" t="str">
        <f>'消耗品-中間2'!G18</f>
        <v>-</v>
      </c>
      <c r="H19" s="35" t="str">
        <f>'消耗品-中間2'!H18</f>
        <v>-</v>
      </c>
      <c r="I19" s="34" t="str">
        <f>'消耗品-中間2'!I18</f>
        <v>-</v>
      </c>
      <c r="J19" s="34" t="str">
        <f>IF($I19="○", '消耗品-中間2'!J19, "-")</f>
        <v>-</v>
      </c>
      <c r="K19" s="34" t="str">
        <f>IF($I19="○", '消耗品-中間2'!K19, "-")</f>
        <v>-</v>
      </c>
      <c r="L19" s="34" t="str">
        <f>IF($I19="○", '消耗品-中間2'!L19, "-")</f>
        <v>-</v>
      </c>
      <c r="M19" s="34" t="str">
        <f>IF($I19="○", '消耗品-中間2'!M19, "-")</f>
        <v>-</v>
      </c>
      <c r="N19" s="34" t="str">
        <f>IF($I19="○", '消耗品-中間2'!N19, "-")</f>
        <v>-</v>
      </c>
      <c r="O19" s="36" t="str">
        <f>IF($I19="○", '消耗品-中間2'!O19, "-")</f>
        <v>-</v>
      </c>
      <c r="P19" s="36" t="str">
        <f>IF($I19="○", '消耗品-中間2'!P19, "-")</f>
        <v>-</v>
      </c>
      <c r="Q19" s="59" t="str">
        <f>IF($I19="○", '消耗品-中間2'!Q19, "-")</f>
        <v>-</v>
      </c>
      <c r="R19" s="34" t="str">
        <f>IF($I19="○", '消耗品-中間2'!R19, "-")</f>
        <v>-</v>
      </c>
      <c r="S19" s="34" t="str">
        <f>IF($I19="○", '消耗品-中間2'!S19, "-")</f>
        <v>-</v>
      </c>
      <c r="T19" s="34" t="str">
        <f>IF($I19="○", '消耗品-中間2'!T19, "-")</f>
        <v>-</v>
      </c>
      <c r="U19" s="34" t="str">
        <f>IF($I19="○", '消耗品-中間2'!U19, "-")</f>
        <v>-</v>
      </c>
      <c r="V19" s="34" t="str">
        <f>IF($I19="○", '消耗品-中間2'!V19, "-")</f>
        <v>-</v>
      </c>
      <c r="W19" s="34" t="str">
        <f>IF($I19="○", '消耗品-中間2'!W19, "-")</f>
        <v>-</v>
      </c>
      <c r="X19" s="34" t="str">
        <f>IF($I19="○", '消耗品-中間2'!X19, "-")</f>
        <v>-</v>
      </c>
      <c r="Y19" s="34" t="str">
        <f>IF($I19="○", '消耗品-中間2'!Y19, "-")</f>
        <v>-</v>
      </c>
      <c r="Z19" s="59" t="str">
        <f>IF($I19="○", '消耗品-中間2'!Z19, "-")</f>
        <v>-</v>
      </c>
      <c r="AA19" s="59" t="str">
        <f>IF($I19="○", '消耗品-中間2'!AA19, "-")</f>
        <v>-</v>
      </c>
      <c r="AB19" s="59" t="str">
        <f>IF($I19="○", '消耗品-中間2'!AB19, "-")</f>
        <v>-</v>
      </c>
      <c r="AC19" s="59" t="str">
        <f>IF($I19="○", '消耗品-中間2'!AC19, "-")</f>
        <v>-</v>
      </c>
      <c r="AD19" s="59" t="str">
        <f>IF($I19="○", '消耗品-中間2'!AD19, "-")</f>
        <v>-</v>
      </c>
    </row>
    <row r="20" spans="2:30" ht="12" thickBot="1">
      <c r="B20" s="28">
        <v>14</v>
      </c>
      <c r="C20" s="32">
        <v>14</v>
      </c>
      <c r="D20" s="33" t="str">
        <f>'消耗品-中間2'!D20</f>
        <v>トナー回収ボックス</v>
      </c>
      <c r="E20" s="35" t="str">
        <f>'消耗品-中間2'!E20</f>
        <v>WASTE_TONER_BOX</v>
      </c>
      <c r="F20" s="35" t="str">
        <f>'消耗品-中間2'!F20</f>
        <v>-</v>
      </c>
      <c r="G20" s="35" t="str">
        <f>'消耗品-中間2'!G20</f>
        <v>-</v>
      </c>
      <c r="H20" s="35" t="str">
        <f>'消耗品-中間2'!H20</f>
        <v xml:space="preserve">WASTE_TONER_BOTTOLE </v>
      </c>
      <c r="I20" s="34" t="str">
        <f>'消耗品-中間2'!I20</f>
        <v>○</v>
      </c>
      <c r="J20" s="34" t="str">
        <f>IF($I20="○", '消耗品-中間2'!J20, "-")</f>
        <v>×</v>
      </c>
      <c r="K20" s="34" t="b">
        <f>IF($I20="○", '消耗品-中間2'!K20, "-")</f>
        <v>1</v>
      </c>
      <c r="L20" s="34" t="b">
        <f>IF($I20="○", '消耗品-中間2'!L20, "-")</f>
        <v>1</v>
      </c>
      <c r="M20" s="34" t="b">
        <f>IF($I20="○", '消耗品-中間2'!M20, "-")</f>
        <v>1</v>
      </c>
      <c r="N20" s="34" t="b">
        <f>IF($I20="○", '消耗品-中間2'!N20, "-")</f>
        <v>0</v>
      </c>
      <c r="O20" s="36" t="str">
        <f>IF($I20="○", '消耗品-中間2'!O20, "-")</f>
        <v>TRUE</v>
      </c>
      <c r="P20" s="36" t="str">
        <f>IF($I20="○", '消耗品-中間2'!P20, "-")</f>
        <v>TRUE</v>
      </c>
      <c r="Q20" s="59" t="str">
        <f>IF($I20="○", '消耗品-中間2'!Q20, "-")</f>
        <v>-</v>
      </c>
      <c r="R20" s="34" t="str">
        <f>IF($I20="○", '消耗品-中間2'!R20, "-")</f>
        <v>-</v>
      </c>
      <c r="S20" s="34" t="str">
        <f>IF($I20="○", '消耗品-中間2'!S20, "-")</f>
        <v>-</v>
      </c>
      <c r="T20" s="34" t="str">
        <f>IF($I20="○", '消耗品-中間2'!T20, "-")</f>
        <v>-</v>
      </c>
      <c r="U20" s="34" t="str">
        <f>IF($I20="○", '消耗品-中間2'!U20, "-")</f>
        <v>TRUE</v>
      </c>
      <c r="V20" s="34" t="str">
        <f>IF($I20="○", '消耗品-中間2'!V20, "-")</f>
        <v>-</v>
      </c>
      <c r="W20" s="34" t="str">
        <f>IF($I20="○", '消耗品-中間2'!W20, "-")</f>
        <v>-</v>
      </c>
      <c r="X20" s="34" t="str">
        <f>IF($I20="○", '消耗品-中間2'!X20, "-")</f>
        <v>-</v>
      </c>
      <c r="Y20" s="34" t="str">
        <f>IF($I20="○", '消耗品-中間2'!Y20, "-")</f>
        <v>TRUE</v>
      </c>
      <c r="Z20" s="59" t="str">
        <f>IF($I20="○", '消耗品-中間2'!Z20, "-")</f>
        <v>*</v>
      </c>
      <c r="AA20" s="59" t="str">
        <f>IF($I20="○", '消耗品-中間2'!AA20, "-")</f>
        <v>*</v>
      </c>
      <c r="AB20" s="59" t="str">
        <f>IF($I20="○", '消耗品-中間2'!AB20, "-")</f>
        <v>*</v>
      </c>
      <c r="AC20" s="59" t="str">
        <f>IF($I20="○", '消耗品-中間2'!AC20, "-")</f>
        <v>*</v>
      </c>
      <c r="AD20" s="59" t="str">
        <f>IF($I20="○", '消耗品-中間2'!AD20, "-")</f>
        <v>*</v>
      </c>
    </row>
    <row r="21" spans="2:30" ht="12" thickBot="1">
      <c r="B21" s="28">
        <v>15</v>
      </c>
      <c r="C21" s="32">
        <v>15</v>
      </c>
      <c r="D21" s="33" t="str">
        <f>'消耗品-中間2'!D21</f>
        <v>定着ユニット</v>
      </c>
      <c r="E21" s="35" t="str">
        <f>'消耗品-中間2'!E21</f>
        <v>FUSER</v>
      </c>
      <c r="F21" s="35" t="str">
        <f>'消耗品-中間2'!F21</f>
        <v xml:space="preserve">FUSER </v>
      </c>
      <c r="G21" s="35" t="str">
        <f>'消耗品-中間2'!G21</f>
        <v>FUSER_UNIT_CRU</v>
      </c>
      <c r="H21" s="35" t="str">
        <f>'消耗品-中間2'!H21</f>
        <v>FUSER_ASSY</v>
      </c>
      <c r="I21" s="34" t="str">
        <f>'消耗品-中間2'!I21</f>
        <v>-</v>
      </c>
      <c r="J21" s="34" t="str">
        <f>IF($I21="○", '消耗品-中間2'!J21, "-")</f>
        <v>-</v>
      </c>
      <c r="K21" s="34" t="str">
        <f>IF($I21="○", '消耗品-中間2'!K21, "-")</f>
        <v>-</v>
      </c>
      <c r="L21" s="34" t="str">
        <f>IF($I21="○", '消耗品-中間2'!L21, "-")</f>
        <v>-</v>
      </c>
      <c r="M21" s="34" t="str">
        <f>IF($I21="○", '消耗品-中間2'!M21, "-")</f>
        <v>-</v>
      </c>
      <c r="N21" s="34" t="str">
        <f>IF($I21="○", '消耗品-中間2'!N21, "-")</f>
        <v>-</v>
      </c>
      <c r="O21" s="36" t="str">
        <f>IF($I21="○", '消耗品-中間2'!O21, "-")</f>
        <v>-</v>
      </c>
      <c r="P21" s="36" t="str">
        <f>IF($I21="○", '消耗品-中間2'!P21, "-")</f>
        <v>-</v>
      </c>
      <c r="Q21" s="59" t="str">
        <f>IF($I21="○", '消耗品-中間2'!Q21, "-")</f>
        <v>-</v>
      </c>
      <c r="R21" s="34" t="str">
        <f>IF($I21="○", '消耗品-中間2'!R21, "-")</f>
        <v>-</v>
      </c>
      <c r="S21" s="34" t="str">
        <f>IF($I21="○", '消耗品-中間2'!S21, "-")</f>
        <v>-</v>
      </c>
      <c r="T21" s="34" t="str">
        <f>IF($I21="○", '消耗品-中間2'!T21, "-")</f>
        <v>-</v>
      </c>
      <c r="U21" s="34" t="str">
        <f>IF($I21="○", '消耗品-中間2'!U21, "-")</f>
        <v>-</v>
      </c>
      <c r="V21" s="34" t="str">
        <f>IF($I21="○", '消耗品-中間2'!V21, "-")</f>
        <v>-</v>
      </c>
      <c r="W21" s="34" t="str">
        <f>IF($I21="○", '消耗品-中間2'!W21, "-")</f>
        <v>-</v>
      </c>
      <c r="X21" s="34" t="str">
        <f>IF($I21="○", '消耗品-中間2'!X21, "-")</f>
        <v>-</v>
      </c>
      <c r="Y21" s="34" t="str">
        <f>IF($I21="○", '消耗品-中間2'!Y21, "-")</f>
        <v>-</v>
      </c>
      <c r="Z21" s="59" t="str">
        <f>IF($I21="○", '消耗品-中間2'!Z21, "-")</f>
        <v>-</v>
      </c>
      <c r="AA21" s="59" t="str">
        <f>IF($I21="○", '消耗品-中間2'!AA21, "-")</f>
        <v>-</v>
      </c>
      <c r="AB21" s="59" t="str">
        <f>IF($I21="○", '消耗品-中間2'!AB21, "-")</f>
        <v>-</v>
      </c>
      <c r="AC21" s="59" t="str">
        <f>IF($I21="○", '消耗品-中間2'!AC21, "-")</f>
        <v>-</v>
      </c>
      <c r="AD21" s="59" t="str">
        <f>IF($I21="○", '消耗品-中間2'!AD21, "-")</f>
        <v>-</v>
      </c>
    </row>
    <row r="22" spans="2:30" ht="12" thickBot="1">
      <c r="B22" s="28">
        <v>16</v>
      </c>
      <c r="C22" s="32">
        <v>16</v>
      </c>
      <c r="D22" s="33" t="str">
        <f>'消耗品-中間2'!D22</f>
        <v>フューザークリーニングウェブ</v>
      </c>
      <c r="E22" s="35" t="str">
        <f>'消耗品-中間2'!E22</f>
        <v>FUSER_WEB</v>
      </c>
      <c r="F22" s="35" t="str">
        <f>'消耗品-中間2'!F22</f>
        <v>FUSER_WEB</v>
      </c>
      <c r="G22" s="35" t="str">
        <f>'消耗品-中間2'!G22</f>
        <v>-</v>
      </c>
      <c r="H22" s="35" t="str">
        <f>'消耗品-中間2'!H22</f>
        <v>FUSER_WEB</v>
      </c>
      <c r="I22" s="34" t="str">
        <f>'消耗品-中間2'!I22</f>
        <v>-</v>
      </c>
      <c r="J22" s="34" t="str">
        <f>IF($I22="○", '消耗品-中間2'!J22, "-")</f>
        <v>-</v>
      </c>
      <c r="K22" s="34" t="str">
        <f>IF($I22="○", '消耗品-中間2'!K22, "-")</f>
        <v>-</v>
      </c>
      <c r="L22" s="34" t="str">
        <f>IF($I22="○", '消耗品-中間2'!L22, "-")</f>
        <v>-</v>
      </c>
      <c r="M22" s="34" t="str">
        <f>IF($I22="○", '消耗品-中間2'!M22, "-")</f>
        <v>-</v>
      </c>
      <c r="N22" s="34" t="str">
        <f>IF($I22="○", '消耗品-中間2'!N22, "-")</f>
        <v>-</v>
      </c>
      <c r="O22" s="36" t="str">
        <f>IF($I22="○", '消耗品-中間2'!O22, "-")</f>
        <v>-</v>
      </c>
      <c r="P22" s="36" t="str">
        <f>IF($I22="○", '消耗品-中間2'!P22, "-")</f>
        <v>-</v>
      </c>
      <c r="Q22" s="59" t="str">
        <f>IF($I22="○", '消耗品-中間2'!Q22, "-")</f>
        <v>-</v>
      </c>
      <c r="R22" s="34" t="str">
        <f>IF($I22="○", '消耗品-中間2'!R22, "-")</f>
        <v>-</v>
      </c>
      <c r="S22" s="34" t="str">
        <f>IF($I22="○", '消耗品-中間2'!S22, "-")</f>
        <v>-</v>
      </c>
      <c r="T22" s="34" t="str">
        <f>IF($I22="○", '消耗品-中間2'!T22, "-")</f>
        <v>-</v>
      </c>
      <c r="U22" s="34" t="str">
        <f>IF($I22="○", '消耗品-中間2'!U22, "-")</f>
        <v>-</v>
      </c>
      <c r="V22" s="34" t="str">
        <f>IF($I22="○", '消耗品-中間2'!V22, "-")</f>
        <v>-</v>
      </c>
      <c r="W22" s="34" t="str">
        <f>IF($I22="○", '消耗品-中間2'!W22, "-")</f>
        <v>-</v>
      </c>
      <c r="X22" s="34" t="str">
        <f>IF($I22="○", '消耗品-中間2'!X22, "-")</f>
        <v>-</v>
      </c>
      <c r="Y22" s="34" t="str">
        <f>IF($I22="○", '消耗品-中間2'!Y22, "-")</f>
        <v>-</v>
      </c>
      <c r="Z22" s="59" t="str">
        <f>IF($I22="○", '消耗品-中間2'!Z22, "-")</f>
        <v>-</v>
      </c>
      <c r="AA22" s="59" t="str">
        <f>IF($I22="○", '消耗品-中間2'!AA22, "-")</f>
        <v>-</v>
      </c>
      <c r="AB22" s="59" t="str">
        <f>IF($I22="○", '消耗品-中間2'!AB22, "-")</f>
        <v>-</v>
      </c>
      <c r="AC22" s="59" t="str">
        <f>IF($I22="○", '消耗品-中間2'!AC22, "-")</f>
        <v>-</v>
      </c>
      <c r="AD22" s="59" t="str">
        <f>IF($I22="○", '消耗品-中間2'!AD22, "-")</f>
        <v>-</v>
      </c>
    </row>
    <row r="23" spans="2:30" ht="12" thickBot="1">
      <c r="B23" s="28">
        <v>17</v>
      </c>
      <c r="C23" s="32">
        <v>35</v>
      </c>
      <c r="D23" s="33" t="str">
        <f>'消耗品-中間2'!D41</f>
        <v>CC Assy</v>
      </c>
      <c r="E23" s="35" t="str">
        <f>'消耗品-中間2'!E41</f>
        <v>CC_ASSY</v>
      </c>
      <c r="F23" s="35" t="str">
        <f>'消耗品-中間2'!F41</f>
        <v>-</v>
      </c>
      <c r="G23" s="35" t="str">
        <f>'消耗品-中間2'!G41</f>
        <v>CC_ASSY_CRU</v>
      </c>
      <c r="H23" s="35" t="str">
        <f>'消耗品-中間2'!H41</f>
        <v>CC_ASSY</v>
      </c>
      <c r="I23" s="34" t="str">
        <f>'消耗品-中間2'!I41</f>
        <v>-</v>
      </c>
      <c r="J23" s="34" t="str">
        <f>IF($I23="○", '消耗品-中間2'!J23, "-")</f>
        <v>-</v>
      </c>
      <c r="K23" s="34" t="str">
        <f>IF($I23="○", '消耗品-中間2'!K23, "-")</f>
        <v>-</v>
      </c>
      <c r="L23" s="34" t="str">
        <f>IF($I23="○", '消耗品-中間2'!L23, "-")</f>
        <v>-</v>
      </c>
      <c r="M23" s="34" t="str">
        <f>IF($I23="○", '消耗品-中間2'!M23, "-")</f>
        <v>-</v>
      </c>
      <c r="N23" s="34" t="str">
        <f>IF($I23="○", '消耗品-中間2'!N23, "-")</f>
        <v>-</v>
      </c>
      <c r="O23" s="36" t="str">
        <f>IF($I23="○", '消耗品-中間2'!O23, "-")</f>
        <v>-</v>
      </c>
      <c r="P23" s="36" t="str">
        <f>IF($I23="○", '消耗品-中間2'!P23, "-")</f>
        <v>-</v>
      </c>
      <c r="Q23" s="59" t="str">
        <f>IF($I23="○", '消耗品-中間2'!Q23, "-")</f>
        <v>-</v>
      </c>
      <c r="R23" s="34" t="str">
        <f>IF($I23="○", '消耗品-中間2'!R23, "-")</f>
        <v>-</v>
      </c>
      <c r="S23" s="34" t="str">
        <f>IF($I23="○", '消耗品-中間2'!S23, "-")</f>
        <v>-</v>
      </c>
      <c r="T23" s="34" t="str">
        <f>IF($I23="○", '消耗品-中間2'!T23, "-")</f>
        <v>-</v>
      </c>
      <c r="U23" s="34" t="str">
        <f>IF($I23="○", '消耗品-中間2'!U23, "-")</f>
        <v>-</v>
      </c>
      <c r="V23" s="34" t="str">
        <f>IF($I23="○", '消耗品-中間2'!V23, "-")</f>
        <v>-</v>
      </c>
      <c r="W23" s="34" t="str">
        <f>IF($I23="○", '消耗品-中間2'!W23, "-")</f>
        <v>-</v>
      </c>
      <c r="X23" s="34" t="str">
        <f>IF($I23="○", '消耗品-中間2'!X23, "-")</f>
        <v>-</v>
      </c>
      <c r="Y23" s="34" t="str">
        <f>IF($I23="○", '消耗品-中間2'!Y23, "-")</f>
        <v>-</v>
      </c>
      <c r="Z23" s="59" t="str">
        <f>IF($I23="○", '消耗品-中間2'!Z23, "-")</f>
        <v>-</v>
      </c>
      <c r="AA23" s="59" t="str">
        <f>IF($I23="○", '消耗品-中間2'!AA23, "-")</f>
        <v>-</v>
      </c>
      <c r="AB23" s="59" t="str">
        <f>IF($I23="○", '消耗品-中間2'!AB23, "-")</f>
        <v>-</v>
      </c>
      <c r="AC23" s="59" t="str">
        <f>IF($I23="○", '消耗品-中間2'!AC23, "-")</f>
        <v>-</v>
      </c>
      <c r="AD23" s="59" t="str">
        <f>IF($I23="○", '消耗品-中間2'!AD23, "-")</f>
        <v>-</v>
      </c>
    </row>
    <row r="24" spans="2:30" ht="12" thickBot="1">
      <c r="B24" s="28">
        <v>18</v>
      </c>
      <c r="C24" s="32">
        <v>30</v>
      </c>
      <c r="D24" s="33" t="str">
        <f>'消耗品-中間2'!D36</f>
        <v>転写ロールユニット(BTR) (2ndBTRもこの値を使う)</v>
      </c>
      <c r="E24" s="35" t="str">
        <f>'消耗品-中間2'!E36</f>
        <v>BTR</v>
      </c>
      <c r="F24" s="35" t="str">
        <f>'消耗品-中間2'!F36</f>
        <v>BTR</v>
      </c>
      <c r="G24" s="35" t="str">
        <f>'消耗品-中間2'!G36</f>
        <v>-</v>
      </c>
      <c r="H24" s="35" t="str">
        <f>'消耗品-中間2'!H36</f>
        <v>-</v>
      </c>
      <c r="I24" s="34" t="str">
        <f>'消耗品-中間2'!I36</f>
        <v>-</v>
      </c>
      <c r="J24" s="34" t="str">
        <f>IF($I24="○", '消耗品-中間2'!J24, "-")</f>
        <v>-</v>
      </c>
      <c r="K24" s="34" t="str">
        <f>IF($I24="○", '消耗品-中間2'!K24, "-")</f>
        <v>-</v>
      </c>
      <c r="L24" s="34" t="str">
        <f>IF($I24="○", '消耗品-中間2'!L24, "-")</f>
        <v>-</v>
      </c>
      <c r="M24" s="34" t="str">
        <f>IF($I24="○", '消耗品-中間2'!M24, "-")</f>
        <v>-</v>
      </c>
      <c r="N24" s="34" t="str">
        <f>IF($I24="○", '消耗品-中間2'!N24, "-")</f>
        <v>-</v>
      </c>
      <c r="O24" s="36" t="str">
        <f>IF($I24="○", '消耗品-中間2'!O24, "-")</f>
        <v>-</v>
      </c>
      <c r="P24" s="36" t="str">
        <f>IF($I24="○", '消耗品-中間2'!P24, "-")</f>
        <v>-</v>
      </c>
      <c r="Q24" s="59" t="str">
        <f>IF($I24="○", '消耗品-中間2'!Q24, "-")</f>
        <v>-</v>
      </c>
      <c r="R24" s="34" t="str">
        <f>IF($I24="○", '消耗品-中間2'!R24, "-")</f>
        <v>-</v>
      </c>
      <c r="S24" s="34" t="str">
        <f>IF($I24="○", '消耗品-中間2'!S24, "-")</f>
        <v>-</v>
      </c>
      <c r="T24" s="34" t="str">
        <f>IF($I24="○", '消耗品-中間2'!T24, "-")</f>
        <v>-</v>
      </c>
      <c r="U24" s="34" t="str">
        <f>IF($I24="○", '消耗品-中間2'!U24, "-")</f>
        <v>-</v>
      </c>
      <c r="V24" s="34" t="str">
        <f>IF($I24="○", '消耗品-中間2'!V24, "-")</f>
        <v>-</v>
      </c>
      <c r="W24" s="34" t="str">
        <f>IF($I24="○", '消耗品-中間2'!W24, "-")</f>
        <v>-</v>
      </c>
      <c r="X24" s="34" t="str">
        <f>IF($I24="○", '消耗品-中間2'!X24, "-")</f>
        <v>-</v>
      </c>
      <c r="Y24" s="34" t="str">
        <f>IF($I24="○", '消耗品-中間2'!Y24, "-")</f>
        <v>-</v>
      </c>
      <c r="Z24" s="59" t="str">
        <f>IF($I24="○", '消耗品-中間2'!Z24, "-")</f>
        <v>-</v>
      </c>
      <c r="AA24" s="59" t="str">
        <f>IF($I24="○", '消耗品-中間2'!AA24, "-")</f>
        <v>-</v>
      </c>
      <c r="AB24" s="59" t="str">
        <f>IF($I24="○", '消耗品-中間2'!AB24, "-")</f>
        <v>-</v>
      </c>
      <c r="AC24" s="59" t="str">
        <f>IF($I24="○", '消耗品-中間2'!AC24, "-")</f>
        <v>-</v>
      </c>
      <c r="AD24" s="59" t="str">
        <f>IF($I24="○", '消耗品-中間2'!AD24, "-")</f>
        <v>-</v>
      </c>
    </row>
    <row r="25" spans="2:30" ht="12" thickBot="1">
      <c r="B25" s="28">
        <v>19</v>
      </c>
      <c r="C25" s="32">
        <v>29</v>
      </c>
      <c r="D25" s="33" t="str">
        <f>'消耗品-中間2'!D35</f>
        <v>IBTベルトクリーナ</v>
      </c>
      <c r="E25" s="35" t="str">
        <f>'消耗品-中間2'!E35</f>
        <v>IBT_BELT_CLN</v>
      </c>
      <c r="F25" s="35" t="str">
        <f>'消耗品-中間2'!F35</f>
        <v>IBT_BELT_CLEANER_ASSY</v>
      </c>
      <c r="G25" s="35" t="str">
        <f>'消耗品-中間2'!G35</f>
        <v>-</v>
      </c>
      <c r="H25" s="35" t="str">
        <f>'消耗品-中間2'!H35</f>
        <v>-</v>
      </c>
      <c r="I25" s="34" t="str">
        <f>'消耗品-中間2'!I35</f>
        <v>-</v>
      </c>
      <c r="J25" s="34" t="str">
        <f>IF($I25="○", '消耗品-中間2'!J25, "-")</f>
        <v>-</v>
      </c>
      <c r="K25" s="34" t="str">
        <f>IF($I25="○", '消耗品-中間2'!K25, "-")</f>
        <v>-</v>
      </c>
      <c r="L25" s="34" t="str">
        <f>IF($I25="○", '消耗品-中間2'!L25, "-")</f>
        <v>-</v>
      </c>
      <c r="M25" s="34" t="str">
        <f>IF($I25="○", '消耗品-中間2'!M25, "-")</f>
        <v>-</v>
      </c>
      <c r="N25" s="34" t="str">
        <f>IF($I25="○", '消耗品-中間2'!N25, "-")</f>
        <v>-</v>
      </c>
      <c r="O25" s="36" t="str">
        <f>IF($I25="○", '消耗品-中間2'!O25, "-")</f>
        <v>-</v>
      </c>
      <c r="P25" s="36" t="str">
        <f>IF($I25="○", '消耗品-中間2'!P25, "-")</f>
        <v>-</v>
      </c>
      <c r="Q25" s="59" t="str">
        <f>IF($I25="○", '消耗品-中間2'!Q25, "-")</f>
        <v>-</v>
      </c>
      <c r="R25" s="34" t="str">
        <f>IF($I25="○", '消耗品-中間2'!R25, "-")</f>
        <v>-</v>
      </c>
      <c r="S25" s="34" t="str">
        <f>IF($I25="○", '消耗品-中間2'!S25, "-")</f>
        <v>-</v>
      </c>
      <c r="T25" s="34" t="str">
        <f>IF($I25="○", '消耗品-中間2'!T25, "-")</f>
        <v>-</v>
      </c>
      <c r="U25" s="34" t="str">
        <f>IF($I25="○", '消耗品-中間2'!U25, "-")</f>
        <v>-</v>
      </c>
      <c r="V25" s="34" t="str">
        <f>IF($I25="○", '消耗品-中間2'!V25, "-")</f>
        <v>-</v>
      </c>
      <c r="W25" s="34" t="str">
        <f>IF($I25="○", '消耗品-中間2'!W25, "-")</f>
        <v>-</v>
      </c>
      <c r="X25" s="34" t="str">
        <f>IF($I25="○", '消耗品-中間2'!X25, "-")</f>
        <v>-</v>
      </c>
      <c r="Y25" s="34" t="str">
        <f>IF($I25="○", '消耗品-中間2'!Y25, "-")</f>
        <v>-</v>
      </c>
      <c r="Z25" s="59" t="str">
        <f>IF($I25="○", '消耗品-中間2'!Z25, "-")</f>
        <v>-</v>
      </c>
      <c r="AA25" s="59" t="str">
        <f>IF($I25="○", '消耗品-中間2'!AA25, "-")</f>
        <v>-</v>
      </c>
      <c r="AB25" s="59" t="str">
        <f>IF($I25="○", '消耗品-中間2'!AB25, "-")</f>
        <v>-</v>
      </c>
      <c r="AC25" s="59" t="str">
        <f>IF($I25="○", '消耗品-中間2'!AC25, "-")</f>
        <v>-</v>
      </c>
      <c r="AD25" s="59" t="str">
        <f>IF($I25="○", '消耗品-中間2'!AD25, "-")</f>
        <v>-</v>
      </c>
    </row>
    <row r="26" spans="2:30" ht="12" thickBot="1">
      <c r="B26" s="28">
        <v>20</v>
      </c>
      <c r="C26" s="32">
        <v>28</v>
      </c>
      <c r="D26" s="33" t="str">
        <f>'消耗品-中間2'!D34</f>
        <v>IDT (IBTベルトユニットもこの値を使う)</v>
      </c>
      <c r="E26" s="35" t="str">
        <f>'消耗品-中間2'!E34</f>
        <v>IDT</v>
      </c>
      <c r="F26" s="35" t="str">
        <f>'消耗品-中間2'!F34</f>
        <v>-</v>
      </c>
      <c r="G26" s="35" t="str">
        <f>'消耗品-中間2'!G34</f>
        <v>-</v>
      </c>
      <c r="H26" s="35" t="str">
        <f>'消耗品-中間2'!H34</f>
        <v>-</v>
      </c>
      <c r="I26" s="34" t="str">
        <f>'消耗品-中間2'!I34</f>
        <v>-</v>
      </c>
      <c r="J26" s="34" t="str">
        <f>IF($I26="○", '消耗品-中間2'!J26, "-")</f>
        <v>-</v>
      </c>
      <c r="K26" s="34" t="str">
        <f>IF($I26="○", '消耗品-中間2'!K26, "-")</f>
        <v>-</v>
      </c>
      <c r="L26" s="34" t="str">
        <f>IF($I26="○", '消耗品-中間2'!L26, "-")</f>
        <v>-</v>
      </c>
      <c r="M26" s="34" t="str">
        <f>IF($I26="○", '消耗品-中間2'!M26, "-")</f>
        <v>-</v>
      </c>
      <c r="N26" s="34" t="str">
        <f>IF($I26="○", '消耗品-中間2'!N26, "-")</f>
        <v>-</v>
      </c>
      <c r="O26" s="36" t="str">
        <f>IF($I26="○", '消耗品-中間2'!O26, "-")</f>
        <v>-</v>
      </c>
      <c r="P26" s="36" t="str">
        <f>IF($I26="○", '消耗品-中間2'!P26, "-")</f>
        <v>-</v>
      </c>
      <c r="Q26" s="59" t="str">
        <f>IF($I26="○", '消耗品-中間2'!Q26, "-")</f>
        <v>-</v>
      </c>
      <c r="R26" s="34" t="str">
        <f>IF($I26="○", '消耗品-中間2'!R26, "-")</f>
        <v>-</v>
      </c>
      <c r="S26" s="34" t="str">
        <f>IF($I26="○", '消耗品-中間2'!S26, "-")</f>
        <v>-</v>
      </c>
      <c r="T26" s="34" t="str">
        <f>IF($I26="○", '消耗品-中間2'!T26, "-")</f>
        <v>-</v>
      </c>
      <c r="U26" s="34" t="str">
        <f>IF($I26="○", '消耗品-中間2'!U26, "-")</f>
        <v>-</v>
      </c>
      <c r="V26" s="34" t="str">
        <f>IF($I26="○", '消耗品-中間2'!V26, "-")</f>
        <v>-</v>
      </c>
      <c r="W26" s="34" t="str">
        <f>IF($I26="○", '消耗品-中間2'!W26, "-")</f>
        <v>-</v>
      </c>
      <c r="X26" s="34" t="str">
        <f>IF($I26="○", '消耗品-中間2'!X26, "-")</f>
        <v>-</v>
      </c>
      <c r="Y26" s="34" t="str">
        <f>IF($I26="○", '消耗品-中間2'!Y26, "-")</f>
        <v>-</v>
      </c>
      <c r="Z26" s="59" t="str">
        <f>IF($I26="○", '消耗品-中間2'!Z26, "-")</f>
        <v>-</v>
      </c>
      <c r="AA26" s="59" t="str">
        <f>IF($I26="○", '消耗品-中間2'!AA26, "-")</f>
        <v>-</v>
      </c>
      <c r="AB26" s="59" t="str">
        <f>IF($I26="○", '消耗品-中間2'!AB26, "-")</f>
        <v>-</v>
      </c>
      <c r="AC26" s="59" t="str">
        <f>IF($I26="○", '消耗品-中間2'!AC26, "-")</f>
        <v>-</v>
      </c>
      <c r="AD26" s="59" t="str">
        <f>IF($I26="○", '消耗品-中間2'!AD26, "-")</f>
        <v>-</v>
      </c>
    </row>
    <row r="27" spans="2:30" ht="12" thickBot="1">
      <c r="B27" s="28">
        <v>31</v>
      </c>
      <c r="C27" s="32">
        <v>37</v>
      </c>
      <c r="D27" s="33" t="str">
        <f>'消耗品-中間2'!D42</f>
        <v>臭気フィルター</v>
      </c>
      <c r="E27" s="35" t="str">
        <f>'消耗品-中間2'!E42</f>
        <v>DEODRANT_FILTER</v>
      </c>
      <c r="F27" s="35" t="str">
        <f>'消耗品-中間2'!F42</f>
        <v>DEODORANT_FILTER</v>
      </c>
      <c r="G27" s="35" t="str">
        <f>'消耗品-中間2'!G42</f>
        <v>-</v>
      </c>
      <c r="H27" s="35" t="str">
        <f>'消耗品-中間2'!H42</f>
        <v>-</v>
      </c>
      <c r="I27" s="34" t="str">
        <f>'消耗品-中間2'!I42</f>
        <v>-</v>
      </c>
      <c r="J27" s="34" t="str">
        <f>IF($I27="○", '消耗品-中間2'!J27, "-")</f>
        <v>-</v>
      </c>
      <c r="K27" s="34" t="str">
        <f>IF($I27="○", '消耗品-中間2'!K27, "-")</f>
        <v>-</v>
      </c>
      <c r="L27" s="34" t="str">
        <f>IF($I27="○", '消耗品-中間2'!L27, "-")</f>
        <v>-</v>
      </c>
      <c r="M27" s="34" t="str">
        <f>IF($I27="○", '消耗品-中間2'!M27, "-")</f>
        <v>-</v>
      </c>
      <c r="N27" s="34" t="str">
        <f>IF($I27="○", '消耗品-中間2'!N27, "-")</f>
        <v>-</v>
      </c>
      <c r="O27" s="36" t="str">
        <f>IF($I27="○", '消耗品-中間2'!O27, "-")</f>
        <v>-</v>
      </c>
      <c r="P27" s="36" t="str">
        <f>IF($I27="○", '消耗品-中間2'!P27, "-")</f>
        <v>-</v>
      </c>
      <c r="Q27" s="59" t="str">
        <f>IF($I27="○", '消耗品-中間2'!Q27, "-")</f>
        <v>-</v>
      </c>
      <c r="R27" s="34" t="str">
        <f>IF($I27="○", '消耗品-中間2'!R27, "-")</f>
        <v>-</v>
      </c>
      <c r="S27" s="34" t="str">
        <f>IF($I27="○", '消耗品-中間2'!S27, "-")</f>
        <v>-</v>
      </c>
      <c r="T27" s="34" t="str">
        <f>IF($I27="○", '消耗品-中間2'!T27, "-")</f>
        <v>-</v>
      </c>
      <c r="U27" s="34" t="str">
        <f>IF($I27="○", '消耗品-中間2'!U27, "-")</f>
        <v>-</v>
      </c>
      <c r="V27" s="34" t="str">
        <f>IF($I27="○", '消耗品-中間2'!V27, "-")</f>
        <v>-</v>
      </c>
      <c r="W27" s="34" t="str">
        <f>IF($I27="○", '消耗品-中間2'!W27, "-")</f>
        <v>-</v>
      </c>
      <c r="X27" s="34" t="str">
        <f>IF($I27="○", '消耗品-中間2'!X27, "-")</f>
        <v>-</v>
      </c>
      <c r="Y27" s="34" t="str">
        <f>IF($I27="○", '消耗品-中間2'!Y27, "-")</f>
        <v>-</v>
      </c>
      <c r="Z27" s="59" t="str">
        <f>IF($I27="○", '消耗品-中間2'!Z27, "-")</f>
        <v>-</v>
      </c>
      <c r="AA27" s="59" t="str">
        <f>IF($I27="○", '消耗品-中間2'!AA27, "-")</f>
        <v>-</v>
      </c>
      <c r="AB27" s="59" t="str">
        <f>IF($I27="○", '消耗品-中間2'!AB27, "-")</f>
        <v>-</v>
      </c>
      <c r="AC27" s="59" t="str">
        <f>IF($I27="○", '消耗品-中間2'!AC27, "-")</f>
        <v>-</v>
      </c>
      <c r="AD27" s="59" t="str">
        <f>IF($I27="○", '消耗品-中間2'!AD27, "-")</f>
        <v>-</v>
      </c>
    </row>
    <row r="28" spans="2:30" ht="12" thickBot="1">
      <c r="B28" s="28">
        <v>21</v>
      </c>
      <c r="C28" s="32">
        <v>36</v>
      </c>
      <c r="D28" s="33" t="str">
        <f>'消耗品-中間2'!D43</f>
        <v>トナーオゾンフィルター</v>
      </c>
      <c r="E28" s="35" t="str">
        <f>'消耗品-中間2'!E43</f>
        <v>SUCTION_FILTER</v>
      </c>
      <c r="F28" s="35" t="str">
        <f>'消耗品-中間2'!F43</f>
        <v>SUCTION_FILTER</v>
      </c>
      <c r="G28" s="35" t="str">
        <f>'消耗品-中間2'!G43</f>
        <v>-</v>
      </c>
      <c r="H28" s="35" t="str">
        <f>'消耗品-中間2'!H43</f>
        <v>-</v>
      </c>
      <c r="I28" s="34" t="str">
        <f>'消耗品-中間2'!I43</f>
        <v>-</v>
      </c>
      <c r="J28" s="34" t="str">
        <f>IF($I28="○", '消耗品-中間2'!J28, "-")</f>
        <v>-</v>
      </c>
      <c r="K28" s="34" t="str">
        <f>IF($I28="○", '消耗品-中間2'!K28, "-")</f>
        <v>-</v>
      </c>
      <c r="L28" s="34" t="str">
        <f>IF($I28="○", '消耗品-中間2'!L28, "-")</f>
        <v>-</v>
      </c>
      <c r="M28" s="34" t="str">
        <f>IF($I28="○", '消耗品-中間2'!M28, "-")</f>
        <v>-</v>
      </c>
      <c r="N28" s="34" t="str">
        <f>IF($I28="○", '消耗品-中間2'!N28, "-")</f>
        <v>-</v>
      </c>
      <c r="O28" s="36" t="str">
        <f>IF($I28="○", '消耗品-中間2'!O28, "-")</f>
        <v>-</v>
      </c>
      <c r="P28" s="36" t="str">
        <f>IF($I28="○", '消耗品-中間2'!P28, "-")</f>
        <v>-</v>
      </c>
      <c r="Q28" s="59" t="str">
        <f>IF($I28="○", '消耗品-中間2'!Q28, "-")</f>
        <v>-</v>
      </c>
      <c r="R28" s="34" t="str">
        <f>IF($I28="○", '消耗品-中間2'!R28, "-")</f>
        <v>-</v>
      </c>
      <c r="S28" s="34" t="str">
        <f>IF($I28="○", '消耗品-中間2'!S28, "-")</f>
        <v>-</v>
      </c>
      <c r="T28" s="34" t="str">
        <f>IF($I28="○", '消耗品-中間2'!T28, "-")</f>
        <v>-</v>
      </c>
      <c r="U28" s="34" t="str">
        <f>IF($I28="○", '消耗品-中間2'!U28, "-")</f>
        <v>-</v>
      </c>
      <c r="V28" s="34" t="str">
        <f>IF($I28="○", '消耗品-中間2'!V28, "-")</f>
        <v>-</v>
      </c>
      <c r="W28" s="34" t="str">
        <f>IF($I28="○", '消耗品-中間2'!W28, "-")</f>
        <v>-</v>
      </c>
      <c r="X28" s="34" t="str">
        <f>IF($I28="○", '消耗品-中間2'!X28, "-")</f>
        <v>-</v>
      </c>
      <c r="Y28" s="34" t="str">
        <f>IF($I28="○", '消耗品-中間2'!Y28, "-")</f>
        <v>-</v>
      </c>
      <c r="Z28" s="59" t="str">
        <f>IF($I28="○", '消耗品-中間2'!Z28, "-")</f>
        <v>-</v>
      </c>
      <c r="AA28" s="59" t="str">
        <f>IF($I28="○", '消耗品-中間2'!AA28, "-")</f>
        <v>-</v>
      </c>
      <c r="AB28" s="59" t="str">
        <f>IF($I28="○", '消耗品-中間2'!AB28, "-")</f>
        <v>-</v>
      </c>
      <c r="AC28" s="59" t="str">
        <f>IF($I28="○", '消耗品-中間2'!AC28, "-")</f>
        <v>-</v>
      </c>
      <c r="AD28" s="59" t="str">
        <f>IF($I28="○", '消耗品-中間2'!AD28, "-")</f>
        <v>-</v>
      </c>
    </row>
    <row r="29" spans="2:30" ht="12" thickBot="1">
      <c r="B29" s="28">
        <v>23</v>
      </c>
      <c r="C29" s="32">
        <v>31</v>
      </c>
      <c r="D29" s="33" t="str">
        <f>'消耗品-中間2'!D37</f>
        <v>デベロッパ(イエロー)</v>
      </c>
      <c r="E29" s="35" t="str">
        <f>'消耗品-中間2'!E37</f>
        <v>DEVE_Y</v>
      </c>
      <c r="F29" s="35" t="str">
        <f>'消耗品-中間2'!F37</f>
        <v>-</v>
      </c>
      <c r="G29" s="35" t="str">
        <f>'消耗品-中間2'!G37</f>
        <v>-</v>
      </c>
      <c r="H29" s="35" t="str">
        <f>'消耗品-中間2'!H37</f>
        <v>-</v>
      </c>
      <c r="I29" s="34" t="str">
        <f>'消耗品-中間2'!I37</f>
        <v>-</v>
      </c>
      <c r="J29" s="34" t="str">
        <f>IF($I29="○", '消耗品-中間2'!J29, "-")</f>
        <v>-</v>
      </c>
      <c r="K29" s="34" t="str">
        <f>IF($I29="○", '消耗品-中間2'!K29, "-")</f>
        <v>-</v>
      </c>
      <c r="L29" s="34" t="str">
        <f>IF($I29="○", '消耗品-中間2'!L29, "-")</f>
        <v>-</v>
      </c>
      <c r="M29" s="34" t="str">
        <f>IF($I29="○", '消耗品-中間2'!M29, "-")</f>
        <v>-</v>
      </c>
      <c r="N29" s="34" t="str">
        <f>IF($I29="○", '消耗品-中間2'!N29, "-")</f>
        <v>-</v>
      </c>
      <c r="O29" s="36" t="str">
        <f>IF($I29="○", '消耗品-中間2'!O29, "-")</f>
        <v>-</v>
      </c>
      <c r="P29" s="36" t="str">
        <f>IF($I29="○", '消耗品-中間2'!P29, "-")</f>
        <v>-</v>
      </c>
      <c r="Q29" s="59" t="str">
        <f>IF($I29="○", '消耗品-中間2'!Q29, "-")</f>
        <v>-</v>
      </c>
      <c r="R29" s="34" t="str">
        <f>IF($I29="○", '消耗品-中間2'!R29, "-")</f>
        <v>-</v>
      </c>
      <c r="S29" s="34" t="str">
        <f>IF($I29="○", '消耗品-中間2'!S29, "-")</f>
        <v>-</v>
      </c>
      <c r="T29" s="34" t="str">
        <f>IF($I29="○", '消耗品-中間2'!T29, "-")</f>
        <v>-</v>
      </c>
      <c r="U29" s="34" t="str">
        <f>IF($I29="○", '消耗品-中間2'!U29, "-")</f>
        <v>-</v>
      </c>
      <c r="V29" s="34" t="str">
        <f>IF($I29="○", '消耗品-中間2'!V29, "-")</f>
        <v>-</v>
      </c>
      <c r="W29" s="34" t="str">
        <f>IF($I29="○", '消耗品-中間2'!W29, "-")</f>
        <v>-</v>
      </c>
      <c r="X29" s="34" t="str">
        <f>IF($I29="○", '消耗品-中間2'!X29, "-")</f>
        <v>-</v>
      </c>
      <c r="Y29" s="34" t="str">
        <f>IF($I29="○", '消耗品-中間2'!Y29, "-")</f>
        <v>-</v>
      </c>
      <c r="Z29" s="59" t="str">
        <f>IF($I29="○", '消耗品-中間2'!Z29, "-")</f>
        <v>-</v>
      </c>
      <c r="AA29" s="59" t="str">
        <f>IF($I29="○", '消耗品-中間2'!AA29, "-")</f>
        <v>-</v>
      </c>
      <c r="AB29" s="59" t="str">
        <f>IF($I29="○", '消耗品-中間2'!AB29, "-")</f>
        <v>-</v>
      </c>
      <c r="AC29" s="59" t="str">
        <f>IF($I29="○", '消耗品-中間2'!AC29, "-")</f>
        <v>-</v>
      </c>
      <c r="AD29" s="59" t="str">
        <f>IF($I29="○", '消耗品-中間2'!AD29, "-")</f>
        <v>-</v>
      </c>
    </row>
    <row r="30" spans="2:30" ht="12" thickBot="1">
      <c r="B30" s="28">
        <v>24</v>
      </c>
      <c r="C30" s="32">
        <v>32</v>
      </c>
      <c r="D30" s="33" t="str">
        <f>'消耗品-中間2'!D38</f>
        <v>デベロッパ(マゼンタ)</v>
      </c>
      <c r="E30" s="35" t="str">
        <f>'消耗品-中間2'!E38</f>
        <v>DEVE_M</v>
      </c>
      <c r="F30" s="35" t="str">
        <f>'消耗品-中間2'!F38</f>
        <v>-</v>
      </c>
      <c r="G30" s="35" t="str">
        <f>'消耗品-中間2'!G38</f>
        <v>-</v>
      </c>
      <c r="H30" s="35" t="str">
        <f>'消耗品-中間2'!H38</f>
        <v>-</v>
      </c>
      <c r="I30" s="34" t="str">
        <f>'消耗品-中間2'!I38</f>
        <v>-</v>
      </c>
      <c r="J30" s="34" t="str">
        <f>IF($I30="○", '消耗品-中間2'!J30, "-")</f>
        <v>-</v>
      </c>
      <c r="K30" s="34" t="str">
        <f>IF($I30="○", '消耗品-中間2'!K30, "-")</f>
        <v>-</v>
      </c>
      <c r="L30" s="34" t="str">
        <f>IF($I30="○", '消耗品-中間2'!L30, "-")</f>
        <v>-</v>
      </c>
      <c r="M30" s="34" t="str">
        <f>IF($I30="○", '消耗品-中間2'!M30, "-")</f>
        <v>-</v>
      </c>
      <c r="N30" s="34" t="str">
        <f>IF($I30="○", '消耗品-中間2'!N30, "-")</f>
        <v>-</v>
      </c>
      <c r="O30" s="36" t="str">
        <f>IF($I30="○", '消耗品-中間2'!O30, "-")</f>
        <v>-</v>
      </c>
      <c r="P30" s="36" t="str">
        <f>IF($I30="○", '消耗品-中間2'!P30, "-")</f>
        <v>-</v>
      </c>
      <c r="Q30" s="59" t="str">
        <f>IF($I30="○", '消耗品-中間2'!Q30, "-")</f>
        <v>-</v>
      </c>
      <c r="R30" s="34" t="str">
        <f>IF($I30="○", '消耗品-中間2'!R30, "-")</f>
        <v>-</v>
      </c>
      <c r="S30" s="34" t="str">
        <f>IF($I30="○", '消耗品-中間2'!S30, "-")</f>
        <v>-</v>
      </c>
      <c r="T30" s="34" t="str">
        <f>IF($I30="○", '消耗品-中間2'!T30, "-")</f>
        <v>-</v>
      </c>
      <c r="U30" s="34" t="str">
        <f>IF($I30="○", '消耗品-中間2'!U30, "-")</f>
        <v>-</v>
      </c>
      <c r="V30" s="34" t="str">
        <f>IF($I30="○", '消耗品-中間2'!V30, "-")</f>
        <v>-</v>
      </c>
      <c r="W30" s="34" t="str">
        <f>IF($I30="○", '消耗品-中間2'!W30, "-")</f>
        <v>-</v>
      </c>
      <c r="X30" s="34" t="str">
        <f>IF($I30="○", '消耗品-中間2'!X30, "-")</f>
        <v>-</v>
      </c>
      <c r="Y30" s="34" t="str">
        <f>IF($I30="○", '消耗品-中間2'!Y30, "-")</f>
        <v>-</v>
      </c>
      <c r="Z30" s="59" t="str">
        <f>IF($I30="○", '消耗品-中間2'!Z30, "-")</f>
        <v>-</v>
      </c>
      <c r="AA30" s="59" t="str">
        <f>IF($I30="○", '消耗品-中間2'!AA30, "-")</f>
        <v>-</v>
      </c>
      <c r="AB30" s="59" t="str">
        <f>IF($I30="○", '消耗品-中間2'!AB30, "-")</f>
        <v>-</v>
      </c>
      <c r="AC30" s="59" t="str">
        <f>IF($I30="○", '消耗品-中間2'!AC30, "-")</f>
        <v>-</v>
      </c>
      <c r="AD30" s="59" t="str">
        <f>IF($I30="○", '消耗品-中間2'!AD30, "-")</f>
        <v>-</v>
      </c>
    </row>
    <row r="31" spans="2:30" ht="12" thickBot="1">
      <c r="B31" s="28">
        <v>25</v>
      </c>
      <c r="C31" s="32">
        <v>33</v>
      </c>
      <c r="D31" s="33" t="str">
        <f>'消耗品-中間2'!D39</f>
        <v>デベロッパ(シアン)</v>
      </c>
      <c r="E31" s="35" t="str">
        <f>'消耗品-中間2'!E39</f>
        <v>DEVE_C</v>
      </c>
      <c r="F31" s="35" t="str">
        <f>'消耗品-中間2'!F39</f>
        <v>-</v>
      </c>
      <c r="G31" s="35" t="str">
        <f>'消耗品-中間2'!G39</f>
        <v>-</v>
      </c>
      <c r="H31" s="35" t="str">
        <f>'消耗品-中間2'!H39</f>
        <v>-</v>
      </c>
      <c r="I31" s="34" t="str">
        <f>'消耗品-中間2'!I39</f>
        <v>-</v>
      </c>
      <c r="J31" s="34" t="str">
        <f>IF($I31="○", '消耗品-中間2'!J31, "-")</f>
        <v>-</v>
      </c>
      <c r="K31" s="34" t="str">
        <f>IF($I31="○", '消耗品-中間2'!K31, "-")</f>
        <v>-</v>
      </c>
      <c r="L31" s="34" t="str">
        <f>IF($I31="○", '消耗品-中間2'!L31, "-")</f>
        <v>-</v>
      </c>
      <c r="M31" s="34" t="str">
        <f>IF($I31="○", '消耗品-中間2'!M31, "-")</f>
        <v>-</v>
      </c>
      <c r="N31" s="34" t="str">
        <f>IF($I31="○", '消耗品-中間2'!N31, "-")</f>
        <v>-</v>
      </c>
      <c r="O31" s="36" t="str">
        <f>IF($I31="○", '消耗品-中間2'!O31, "-")</f>
        <v>-</v>
      </c>
      <c r="P31" s="36" t="str">
        <f>IF($I31="○", '消耗品-中間2'!P31, "-")</f>
        <v>-</v>
      </c>
      <c r="Q31" s="59" t="str">
        <f>IF($I31="○", '消耗品-中間2'!Q31, "-")</f>
        <v>-</v>
      </c>
      <c r="R31" s="34" t="str">
        <f>IF($I31="○", '消耗品-中間2'!R31, "-")</f>
        <v>-</v>
      </c>
      <c r="S31" s="34" t="str">
        <f>IF($I31="○", '消耗品-中間2'!S31, "-")</f>
        <v>-</v>
      </c>
      <c r="T31" s="34" t="str">
        <f>IF($I31="○", '消耗品-中間2'!T31, "-")</f>
        <v>-</v>
      </c>
      <c r="U31" s="34" t="str">
        <f>IF($I31="○", '消耗品-中間2'!U31, "-")</f>
        <v>-</v>
      </c>
      <c r="V31" s="34" t="str">
        <f>IF($I31="○", '消耗品-中間2'!V31, "-")</f>
        <v>-</v>
      </c>
      <c r="W31" s="34" t="str">
        <f>IF($I31="○", '消耗品-中間2'!W31, "-")</f>
        <v>-</v>
      </c>
      <c r="X31" s="34" t="str">
        <f>IF($I31="○", '消耗品-中間2'!X31, "-")</f>
        <v>-</v>
      </c>
      <c r="Y31" s="34" t="str">
        <f>IF($I31="○", '消耗品-中間2'!Y31, "-")</f>
        <v>-</v>
      </c>
      <c r="Z31" s="59" t="str">
        <f>IF($I31="○", '消耗品-中間2'!Z31, "-")</f>
        <v>-</v>
      </c>
      <c r="AA31" s="59" t="str">
        <f>IF($I31="○", '消耗品-中間2'!AA31, "-")</f>
        <v>-</v>
      </c>
      <c r="AB31" s="59" t="str">
        <f>IF($I31="○", '消耗品-中間2'!AB31, "-")</f>
        <v>-</v>
      </c>
      <c r="AC31" s="59" t="str">
        <f>IF($I31="○", '消耗品-中間2'!AC31, "-")</f>
        <v>-</v>
      </c>
      <c r="AD31" s="59" t="str">
        <f>IF($I31="○", '消耗品-中間2'!AD31, "-")</f>
        <v>-</v>
      </c>
    </row>
    <row r="32" spans="2:30" ht="12" thickBot="1">
      <c r="B32" s="28">
        <v>26</v>
      </c>
      <c r="C32" s="32">
        <v>34</v>
      </c>
      <c r="D32" s="33" t="str">
        <f>'消耗品-中間2'!D40</f>
        <v>デベロッパ(ブラック)</v>
      </c>
      <c r="E32" s="35" t="str">
        <f>'消耗品-中間2'!E40</f>
        <v>DEVE_K</v>
      </c>
      <c r="F32" s="35" t="str">
        <f>'消耗品-中間2'!F40</f>
        <v>-</v>
      </c>
      <c r="G32" s="35" t="str">
        <f>'消耗品-中間2'!G40</f>
        <v>-</v>
      </c>
      <c r="H32" s="35" t="str">
        <f>'消耗品-中間2'!H40</f>
        <v>-</v>
      </c>
      <c r="I32" s="34" t="str">
        <f>'消耗品-中間2'!I40</f>
        <v>-</v>
      </c>
      <c r="J32" s="34" t="str">
        <f>IF($I32="○", '消耗品-中間2'!J32, "-")</f>
        <v>-</v>
      </c>
      <c r="K32" s="34" t="str">
        <f>IF($I32="○", '消耗品-中間2'!K32, "-")</f>
        <v>-</v>
      </c>
      <c r="L32" s="34" t="str">
        <f>IF($I32="○", '消耗品-中間2'!L32, "-")</f>
        <v>-</v>
      </c>
      <c r="M32" s="34" t="str">
        <f>IF($I32="○", '消耗品-中間2'!M32, "-")</f>
        <v>-</v>
      </c>
      <c r="N32" s="34" t="str">
        <f>IF($I32="○", '消耗品-中間2'!N32, "-")</f>
        <v>-</v>
      </c>
      <c r="O32" s="36" t="str">
        <f>IF($I32="○", '消耗品-中間2'!O32, "-")</f>
        <v>-</v>
      </c>
      <c r="P32" s="36" t="str">
        <f>IF($I32="○", '消耗品-中間2'!P32, "-")</f>
        <v>-</v>
      </c>
      <c r="Q32" s="59" t="str">
        <f>IF($I32="○", '消耗品-中間2'!Q32, "-")</f>
        <v>-</v>
      </c>
      <c r="R32" s="34" t="str">
        <f>IF($I32="○", '消耗品-中間2'!R32, "-")</f>
        <v>-</v>
      </c>
      <c r="S32" s="34" t="str">
        <f>IF($I32="○", '消耗品-中間2'!S32, "-")</f>
        <v>-</v>
      </c>
      <c r="T32" s="34" t="str">
        <f>IF($I32="○", '消耗品-中間2'!T32, "-")</f>
        <v>-</v>
      </c>
      <c r="U32" s="34" t="str">
        <f>IF($I32="○", '消耗品-中間2'!U32, "-")</f>
        <v>-</v>
      </c>
      <c r="V32" s="34" t="str">
        <f>IF($I32="○", '消耗品-中間2'!V32, "-")</f>
        <v>-</v>
      </c>
      <c r="W32" s="34" t="str">
        <f>IF($I32="○", '消耗品-中間2'!W32, "-")</f>
        <v>-</v>
      </c>
      <c r="X32" s="34" t="str">
        <f>IF($I32="○", '消耗品-中間2'!X32, "-")</f>
        <v>-</v>
      </c>
      <c r="Y32" s="34" t="str">
        <f>IF($I32="○", '消耗品-中間2'!Y32, "-")</f>
        <v>-</v>
      </c>
      <c r="Z32" s="59" t="str">
        <f>IF($I32="○", '消耗品-中間2'!Z32, "-")</f>
        <v>-</v>
      </c>
      <c r="AA32" s="59" t="str">
        <f>IF($I32="○", '消耗品-中間2'!AA32, "-")</f>
        <v>-</v>
      </c>
      <c r="AB32" s="59" t="str">
        <f>IF($I32="○", '消耗品-中間2'!AB32, "-")</f>
        <v>-</v>
      </c>
      <c r="AC32" s="59" t="str">
        <f>IF($I32="○", '消耗品-中間2'!AC32, "-")</f>
        <v>-</v>
      </c>
      <c r="AD32" s="59" t="str">
        <f>IF($I32="○", '消耗品-中間2'!AD32, "-")</f>
        <v>-</v>
      </c>
    </row>
    <row r="33" spans="2:30" ht="12" thickBot="1">
      <c r="B33" s="28">
        <v>22</v>
      </c>
      <c r="C33" s="32">
        <v>37</v>
      </c>
      <c r="D33" s="33" t="str">
        <f>'消耗品-中間2'!D44</f>
        <v>定期交換部品キット1</v>
      </c>
      <c r="E33" s="35" t="str">
        <f>'消耗品-中間2'!E44</f>
        <v>ERU_KIT1</v>
      </c>
      <c r="F33" s="35" t="str">
        <f>'消耗品-中間2'!F44</f>
        <v>-</v>
      </c>
      <c r="G33" s="35" t="str">
        <f>'消耗品-中間2'!G44</f>
        <v>-</v>
      </c>
      <c r="H33" s="35" t="str">
        <f>'消耗品-中間2'!H44</f>
        <v>-</v>
      </c>
      <c r="I33" s="34" t="str">
        <f>'消耗品-中間2'!I44</f>
        <v>-</v>
      </c>
      <c r="J33" s="34" t="str">
        <f>IF($I33="○", '消耗品-中間2'!J33, "-")</f>
        <v>-</v>
      </c>
      <c r="K33" s="34" t="str">
        <f>IF($I33="○", '消耗品-中間2'!K33, "-")</f>
        <v>-</v>
      </c>
      <c r="L33" s="34" t="str">
        <f>IF($I33="○", '消耗品-中間2'!L33, "-")</f>
        <v>-</v>
      </c>
      <c r="M33" s="34" t="str">
        <f>IF($I33="○", '消耗品-中間2'!M33, "-")</f>
        <v>-</v>
      </c>
      <c r="N33" s="34" t="str">
        <f>IF($I33="○", '消耗品-中間2'!N33, "-")</f>
        <v>-</v>
      </c>
      <c r="O33" s="36" t="str">
        <f>IF($I33="○", '消耗品-中間2'!O33, "-")</f>
        <v>-</v>
      </c>
      <c r="P33" s="36" t="str">
        <f>IF($I33="○", '消耗品-中間2'!P33, "-")</f>
        <v>-</v>
      </c>
      <c r="Q33" s="59" t="str">
        <f>IF($I33="○", '消耗品-中間2'!Q33, "-")</f>
        <v>-</v>
      </c>
      <c r="R33" s="34" t="str">
        <f>IF($I33="○", '消耗品-中間2'!R33, "-")</f>
        <v>-</v>
      </c>
      <c r="S33" s="34" t="str">
        <f>IF($I33="○", '消耗品-中間2'!S33, "-")</f>
        <v>-</v>
      </c>
      <c r="T33" s="34" t="str">
        <f>IF($I33="○", '消耗品-中間2'!T33, "-")</f>
        <v>-</v>
      </c>
      <c r="U33" s="34" t="str">
        <f>IF($I33="○", '消耗品-中間2'!U33, "-")</f>
        <v>-</v>
      </c>
      <c r="V33" s="34" t="str">
        <f>IF($I33="○", '消耗品-中間2'!V33, "-")</f>
        <v>-</v>
      </c>
      <c r="W33" s="34" t="str">
        <f>IF($I33="○", '消耗品-中間2'!W33, "-")</f>
        <v>-</v>
      </c>
      <c r="X33" s="34" t="str">
        <f>IF($I33="○", '消耗品-中間2'!X33, "-")</f>
        <v>-</v>
      </c>
      <c r="Y33" s="34" t="str">
        <f>IF($I33="○", '消耗品-中間2'!Y33, "-")</f>
        <v>-</v>
      </c>
      <c r="Z33" s="59" t="str">
        <f>IF($I33="○", '消耗品-中間2'!Z33, "-")</f>
        <v>-</v>
      </c>
      <c r="AA33" s="59" t="str">
        <f>IF($I33="○", '消耗品-中間2'!AA33, "-")</f>
        <v>-</v>
      </c>
      <c r="AB33" s="59" t="str">
        <f>IF($I33="○", '消耗品-中間2'!AB33, "-")</f>
        <v>-</v>
      </c>
      <c r="AC33" s="59" t="str">
        <f>IF($I33="○", '消耗品-中間2'!AC33, "-")</f>
        <v>-</v>
      </c>
      <c r="AD33" s="59" t="str">
        <f>IF($I33="○", '消耗品-中間2'!AD33, "-")</f>
        <v>-</v>
      </c>
    </row>
    <row r="34" spans="2:30" ht="12" thickBot="1">
      <c r="B34" s="28">
        <v>27</v>
      </c>
      <c r="C34" s="32">
        <v>38</v>
      </c>
      <c r="D34" s="33" t="str">
        <f>'消耗品-中間2'!D45</f>
        <v>定期交換部品キット2</v>
      </c>
      <c r="E34" s="35" t="str">
        <f>'消耗品-中間2'!E45</f>
        <v>ERU_KIT2</v>
      </c>
      <c r="F34" s="35" t="str">
        <f>'消耗品-中間2'!F45</f>
        <v>-</v>
      </c>
      <c r="G34" s="35" t="str">
        <f>'消耗品-中間2'!G45</f>
        <v>-</v>
      </c>
      <c r="H34" s="35" t="str">
        <f>'消耗品-中間2'!H45</f>
        <v>-</v>
      </c>
      <c r="I34" s="34" t="str">
        <f>'消耗品-中間2'!I45</f>
        <v>-</v>
      </c>
      <c r="J34" s="34" t="str">
        <f>IF($I34="○", '消耗品-中間2'!J34, "-")</f>
        <v>-</v>
      </c>
      <c r="K34" s="34" t="str">
        <f>IF($I34="○", '消耗品-中間2'!K34, "-")</f>
        <v>-</v>
      </c>
      <c r="L34" s="34" t="str">
        <f>IF($I34="○", '消耗品-中間2'!L34, "-")</f>
        <v>-</v>
      </c>
      <c r="M34" s="34" t="str">
        <f>IF($I34="○", '消耗品-中間2'!M34, "-")</f>
        <v>-</v>
      </c>
      <c r="N34" s="34" t="str">
        <f>IF($I34="○", '消耗品-中間2'!N34, "-")</f>
        <v>-</v>
      </c>
      <c r="O34" s="36" t="str">
        <f>IF($I34="○", '消耗品-中間2'!O34, "-")</f>
        <v>-</v>
      </c>
      <c r="P34" s="36" t="str">
        <f>IF($I34="○", '消耗品-中間2'!P34, "-")</f>
        <v>-</v>
      </c>
      <c r="Q34" s="59" t="str">
        <f>IF($I34="○", '消耗品-中間2'!Q34, "-")</f>
        <v>-</v>
      </c>
      <c r="R34" s="34" t="str">
        <f>IF($I34="○", '消耗品-中間2'!R34, "-")</f>
        <v>-</v>
      </c>
      <c r="S34" s="34" t="str">
        <f>IF($I34="○", '消耗品-中間2'!S34, "-")</f>
        <v>-</v>
      </c>
      <c r="T34" s="34" t="str">
        <f>IF($I34="○", '消耗品-中間2'!T34, "-")</f>
        <v>-</v>
      </c>
      <c r="U34" s="34" t="str">
        <f>IF($I34="○", '消耗品-中間2'!U34, "-")</f>
        <v>-</v>
      </c>
      <c r="V34" s="34" t="str">
        <f>IF($I34="○", '消耗品-中間2'!V34, "-")</f>
        <v>-</v>
      </c>
      <c r="W34" s="34" t="str">
        <f>IF($I34="○", '消耗品-中間2'!W34, "-")</f>
        <v>-</v>
      </c>
      <c r="X34" s="34" t="str">
        <f>IF($I34="○", '消耗品-中間2'!X34, "-")</f>
        <v>-</v>
      </c>
      <c r="Y34" s="34" t="str">
        <f>IF($I34="○", '消耗品-中間2'!Y34, "-")</f>
        <v>-</v>
      </c>
      <c r="Z34" s="59" t="str">
        <f>IF($I34="○", '消耗品-中間2'!Z34, "-")</f>
        <v>-</v>
      </c>
      <c r="AA34" s="59" t="str">
        <f>IF($I34="○", '消耗品-中間2'!AA34, "-")</f>
        <v>-</v>
      </c>
      <c r="AB34" s="59" t="str">
        <f>IF($I34="○", '消耗品-中間2'!AB34, "-")</f>
        <v>-</v>
      </c>
      <c r="AC34" s="59" t="str">
        <f>IF($I34="○", '消耗品-中間2'!AC34, "-")</f>
        <v>-</v>
      </c>
      <c r="AD34" s="59" t="str">
        <f>IF($I34="○", '消耗品-中間2'!AD34, "-")</f>
        <v>-</v>
      </c>
    </row>
    <row r="35" spans="2:30" ht="12" thickBot="1">
      <c r="B35" s="28">
        <v>28</v>
      </c>
      <c r="C35" s="32">
        <v>39</v>
      </c>
      <c r="D35" s="33" t="str">
        <f>'消耗品-中間2'!D46</f>
        <v>定期交換部品キット3</v>
      </c>
      <c r="E35" s="35" t="str">
        <f>'消耗品-中間2'!E46</f>
        <v>ERU_KIT3</v>
      </c>
      <c r="F35" s="35" t="str">
        <f>'消耗品-中間2'!F46</f>
        <v>-</v>
      </c>
      <c r="G35" s="35" t="str">
        <f>'消耗品-中間2'!G46</f>
        <v>-</v>
      </c>
      <c r="H35" s="35" t="str">
        <f>'消耗品-中間2'!H46</f>
        <v>-</v>
      </c>
      <c r="I35" s="34" t="str">
        <f>'消耗品-中間2'!I46</f>
        <v>-</v>
      </c>
      <c r="J35" s="34" t="str">
        <f>IF($I35="○", '消耗品-中間2'!J35, "-")</f>
        <v>-</v>
      </c>
      <c r="K35" s="34" t="str">
        <f>IF($I35="○", '消耗品-中間2'!K35, "-")</f>
        <v>-</v>
      </c>
      <c r="L35" s="34" t="str">
        <f>IF($I35="○", '消耗品-中間2'!L35, "-")</f>
        <v>-</v>
      </c>
      <c r="M35" s="34" t="str">
        <f>IF($I35="○", '消耗品-中間2'!M35, "-")</f>
        <v>-</v>
      </c>
      <c r="N35" s="34" t="str">
        <f>IF($I35="○", '消耗品-中間2'!N35, "-")</f>
        <v>-</v>
      </c>
      <c r="O35" s="36" t="str">
        <f>IF($I35="○", '消耗品-中間2'!O35, "-")</f>
        <v>-</v>
      </c>
      <c r="P35" s="36" t="str">
        <f>IF($I35="○", '消耗品-中間2'!P35, "-")</f>
        <v>-</v>
      </c>
      <c r="Q35" s="59" t="str">
        <f>IF($I35="○", '消耗品-中間2'!Q35, "-")</f>
        <v>-</v>
      </c>
      <c r="R35" s="34" t="str">
        <f>IF($I35="○", '消耗品-中間2'!R35, "-")</f>
        <v>-</v>
      </c>
      <c r="S35" s="34" t="str">
        <f>IF($I35="○", '消耗品-中間2'!S35, "-")</f>
        <v>-</v>
      </c>
      <c r="T35" s="34" t="str">
        <f>IF($I35="○", '消耗品-中間2'!T35, "-")</f>
        <v>-</v>
      </c>
      <c r="U35" s="34" t="str">
        <f>IF($I35="○", '消耗品-中間2'!U35, "-")</f>
        <v>-</v>
      </c>
      <c r="V35" s="34" t="str">
        <f>IF($I35="○", '消耗品-中間2'!V35, "-")</f>
        <v>-</v>
      </c>
      <c r="W35" s="34" t="str">
        <f>IF($I35="○", '消耗品-中間2'!W35, "-")</f>
        <v>-</v>
      </c>
      <c r="X35" s="34" t="str">
        <f>IF($I35="○", '消耗品-中間2'!X35, "-")</f>
        <v>-</v>
      </c>
      <c r="Y35" s="34" t="str">
        <f>IF($I35="○", '消耗品-中間2'!Y35, "-")</f>
        <v>-</v>
      </c>
      <c r="Z35" s="59" t="str">
        <f>IF($I35="○", '消耗品-中間2'!Z35, "-")</f>
        <v>-</v>
      </c>
      <c r="AA35" s="59" t="str">
        <f>IF($I35="○", '消耗品-中間2'!AA35, "-")</f>
        <v>-</v>
      </c>
      <c r="AB35" s="59" t="str">
        <f>IF($I35="○", '消耗品-中間2'!AB35, "-")</f>
        <v>-</v>
      </c>
      <c r="AC35" s="59" t="str">
        <f>IF($I35="○", '消耗品-中間2'!AC35, "-")</f>
        <v>-</v>
      </c>
      <c r="AD35" s="59" t="str">
        <f>IF($I35="○", '消耗品-中間2'!AD35, "-")</f>
        <v>-</v>
      </c>
    </row>
    <row r="36" spans="2:30" ht="12" thickBot="1">
      <c r="B36" s="28">
        <v>29</v>
      </c>
      <c r="C36" s="32">
        <v>40</v>
      </c>
      <c r="D36" s="33" t="str">
        <f>'消耗品-中間2'!D47</f>
        <v>消耗品キット(複数の部品を一括で扱う)1</v>
      </c>
      <c r="E36" s="35" t="str">
        <f>'消耗品-中間2'!E47</f>
        <v>MAINTENANCE_KIT1</v>
      </c>
      <c r="F36" s="35" t="str">
        <f>'消耗品-中間2'!F47</f>
        <v>MAINTENANCE_KIT_1</v>
      </c>
      <c r="G36" s="35" t="str">
        <f>'消耗品-中間2'!G47</f>
        <v>MAINTENANCE_KIT1_CRU</v>
      </c>
      <c r="H36" s="35" t="str">
        <f>'消耗品-中間2'!H47</f>
        <v>-</v>
      </c>
      <c r="I36" s="34" t="str">
        <f>'消耗品-中間2'!I47</f>
        <v>-</v>
      </c>
      <c r="J36" s="34" t="str">
        <f>IF($I36="○", '消耗品-中間2'!J36, "-")</f>
        <v>-</v>
      </c>
      <c r="K36" s="34" t="str">
        <f>IF($I36="○", '消耗品-中間2'!K36, "-")</f>
        <v>-</v>
      </c>
      <c r="L36" s="34" t="str">
        <f>IF($I36="○", '消耗品-中間2'!L36, "-")</f>
        <v>-</v>
      </c>
      <c r="M36" s="34" t="str">
        <f>IF($I36="○", '消耗品-中間2'!M36, "-")</f>
        <v>-</v>
      </c>
      <c r="N36" s="34" t="str">
        <f>IF($I36="○", '消耗品-中間2'!N36, "-")</f>
        <v>-</v>
      </c>
      <c r="O36" s="36" t="str">
        <f>IF($I36="○", '消耗品-中間2'!O36, "-")</f>
        <v>-</v>
      </c>
      <c r="P36" s="36" t="str">
        <f>IF($I36="○", '消耗品-中間2'!P36, "-")</f>
        <v>-</v>
      </c>
      <c r="Q36" s="59" t="str">
        <f>IF($I36="○", '消耗品-中間2'!Q36, "-")</f>
        <v>-</v>
      </c>
      <c r="R36" s="34" t="str">
        <f>IF($I36="○", '消耗品-中間2'!R36, "-")</f>
        <v>-</v>
      </c>
      <c r="S36" s="34" t="str">
        <f>IF($I36="○", '消耗品-中間2'!S36, "-")</f>
        <v>-</v>
      </c>
      <c r="T36" s="34" t="str">
        <f>IF($I36="○", '消耗品-中間2'!T36, "-")</f>
        <v>-</v>
      </c>
      <c r="U36" s="34" t="str">
        <f>IF($I36="○", '消耗品-中間2'!U36, "-")</f>
        <v>-</v>
      </c>
      <c r="V36" s="34" t="str">
        <f>IF($I36="○", '消耗品-中間2'!V36, "-")</f>
        <v>-</v>
      </c>
      <c r="W36" s="34" t="str">
        <f>IF($I36="○", '消耗品-中間2'!W36, "-")</f>
        <v>-</v>
      </c>
      <c r="X36" s="34" t="str">
        <f>IF($I36="○", '消耗品-中間2'!X36, "-")</f>
        <v>-</v>
      </c>
      <c r="Y36" s="34" t="str">
        <f>IF($I36="○", '消耗品-中間2'!Y36, "-")</f>
        <v>-</v>
      </c>
      <c r="Z36" s="59" t="str">
        <f>IF($I36="○", '消耗品-中間2'!Z36, "-")</f>
        <v>-</v>
      </c>
      <c r="AA36" s="59" t="str">
        <f>IF($I36="○", '消耗品-中間2'!AA36, "-")</f>
        <v>-</v>
      </c>
      <c r="AB36" s="59" t="str">
        <f>IF($I36="○", '消耗品-中間2'!AB36, "-")</f>
        <v>-</v>
      </c>
      <c r="AC36" s="59" t="str">
        <f>IF($I36="○", '消耗品-中間2'!AC36, "-")</f>
        <v>-</v>
      </c>
      <c r="AD36" s="59" t="str">
        <f>IF($I36="○", '消耗品-中間2'!AD36, "-")</f>
        <v>-</v>
      </c>
    </row>
    <row r="37" spans="2:30" ht="12" thickBot="1">
      <c r="B37" s="28">
        <v>30</v>
      </c>
      <c r="C37" s="32">
        <v>41</v>
      </c>
      <c r="D37" s="33" t="str">
        <f>'消耗品-中間2'!D48</f>
        <v>消耗品キット(複数の部品を一括で扱う)2</v>
      </c>
      <c r="E37" s="35" t="str">
        <f>'消耗品-中間2'!E48</f>
        <v>MAINTENANCE_KIT2,</v>
      </c>
      <c r="F37" s="35" t="str">
        <f>'消耗品-中間2'!F48</f>
        <v>MAINTENANCE_KIT_2</v>
      </c>
      <c r="G37" s="35" t="str">
        <f>'消耗品-中間2'!G48</f>
        <v>MAINTENANCE_KIT2_CRU</v>
      </c>
      <c r="H37" s="35" t="str">
        <f>'消耗品-中間2'!H48</f>
        <v>-</v>
      </c>
      <c r="I37" s="34" t="str">
        <f>'消耗品-中間2'!I48</f>
        <v>-</v>
      </c>
      <c r="J37" s="34" t="str">
        <f>IF($I37="○", '消耗品-中間2'!J37, "-")</f>
        <v>-</v>
      </c>
      <c r="K37" s="34" t="str">
        <f>IF($I37="○", '消耗品-中間2'!K37, "-")</f>
        <v>-</v>
      </c>
      <c r="L37" s="34" t="str">
        <f>IF($I37="○", '消耗品-中間2'!L37, "-")</f>
        <v>-</v>
      </c>
      <c r="M37" s="34" t="str">
        <f>IF($I37="○", '消耗品-中間2'!M37, "-")</f>
        <v>-</v>
      </c>
      <c r="N37" s="34" t="str">
        <f>IF($I37="○", '消耗品-中間2'!N37, "-")</f>
        <v>-</v>
      </c>
      <c r="O37" s="36" t="str">
        <f>IF($I37="○", '消耗品-中間2'!O37, "-")</f>
        <v>-</v>
      </c>
      <c r="P37" s="36" t="str">
        <f>IF($I37="○", '消耗品-中間2'!P37, "-")</f>
        <v>-</v>
      </c>
      <c r="Q37" s="59" t="str">
        <f>IF($I37="○", '消耗品-中間2'!Q37, "-")</f>
        <v>-</v>
      </c>
      <c r="R37" s="34" t="str">
        <f>IF($I37="○", '消耗品-中間2'!R37, "-")</f>
        <v>-</v>
      </c>
      <c r="S37" s="34" t="str">
        <f>IF($I37="○", '消耗品-中間2'!S37, "-")</f>
        <v>-</v>
      </c>
      <c r="T37" s="34" t="str">
        <f>IF($I37="○", '消耗品-中間2'!T37, "-")</f>
        <v>-</v>
      </c>
      <c r="U37" s="34" t="str">
        <f>IF($I37="○", '消耗品-中間2'!U37, "-")</f>
        <v>-</v>
      </c>
      <c r="V37" s="34" t="str">
        <f>IF($I37="○", '消耗品-中間2'!V37, "-")</f>
        <v>-</v>
      </c>
      <c r="W37" s="34" t="str">
        <f>IF($I37="○", '消耗品-中間2'!W37, "-")</f>
        <v>-</v>
      </c>
      <c r="X37" s="34" t="str">
        <f>IF($I37="○", '消耗品-中間2'!X37, "-")</f>
        <v>-</v>
      </c>
      <c r="Y37" s="34" t="str">
        <f>IF($I37="○", '消耗品-中間2'!Y37, "-")</f>
        <v>-</v>
      </c>
      <c r="Z37" s="59" t="str">
        <f>IF($I37="○", '消耗品-中間2'!Z37, "-")</f>
        <v>-</v>
      </c>
      <c r="AA37" s="59" t="str">
        <f>IF($I37="○", '消耗品-中間2'!AA37, "-")</f>
        <v>-</v>
      </c>
      <c r="AB37" s="59" t="str">
        <f>IF($I37="○", '消耗品-中間2'!AB37, "-")</f>
        <v>-</v>
      </c>
      <c r="AC37" s="59" t="str">
        <f>IF($I37="○", '消耗品-中間2'!AC37, "-")</f>
        <v>-</v>
      </c>
      <c r="AD37" s="59" t="str">
        <f>IF($I37="○", '消耗品-中間2'!AD37, "-")</f>
        <v>-</v>
      </c>
    </row>
    <row r="38" spans="2:30" ht="12" thickBot="1">
      <c r="B38" s="28">
        <v>32</v>
      </c>
      <c r="C38" s="32">
        <v>17</v>
      </c>
      <c r="D38" s="33" t="str">
        <f>'消耗品-中間2'!D23</f>
        <v>フィードローラー1(トレイ1用)</v>
      </c>
      <c r="E38" s="35" t="str">
        <f>'消耗品-中間2'!E23</f>
        <v>FEED_ROLL1</v>
      </c>
      <c r="F38" s="35" t="str">
        <f>'消耗品-中間2'!F23</f>
        <v>PAPER_FEED_ROLL_1</v>
      </c>
      <c r="G38" s="35" t="str">
        <f>'消耗品-中間2'!G23</f>
        <v>-</v>
      </c>
      <c r="H38" s="35" t="str">
        <f>'消耗品-中間2'!H23</f>
        <v>-</v>
      </c>
      <c r="I38" s="34" t="str">
        <f>'消耗品-中間2'!I23</f>
        <v>-</v>
      </c>
      <c r="J38" s="34" t="str">
        <f>IF($I38="○", '消耗品-中間2'!J38, "-")</f>
        <v>-</v>
      </c>
      <c r="K38" s="34" t="str">
        <f>IF($I38="○", '消耗品-中間2'!K38, "-")</f>
        <v>-</v>
      </c>
      <c r="L38" s="34" t="str">
        <f>IF($I38="○", '消耗品-中間2'!L38, "-")</f>
        <v>-</v>
      </c>
      <c r="M38" s="34" t="str">
        <f>IF($I38="○", '消耗品-中間2'!M38, "-")</f>
        <v>-</v>
      </c>
      <c r="N38" s="34" t="str">
        <f>IF($I38="○", '消耗品-中間2'!N38, "-")</f>
        <v>-</v>
      </c>
      <c r="O38" s="36" t="str">
        <f>IF($I38="○", '消耗品-中間2'!O38, "-")</f>
        <v>-</v>
      </c>
      <c r="P38" s="36" t="str">
        <f>IF($I38="○", '消耗品-中間2'!P38, "-")</f>
        <v>-</v>
      </c>
      <c r="Q38" s="59" t="str">
        <f>IF($I38="○", '消耗品-中間2'!Q38, "-")</f>
        <v>-</v>
      </c>
      <c r="R38" s="34" t="str">
        <f>IF($I38="○", '消耗品-中間2'!R38, "-")</f>
        <v>-</v>
      </c>
      <c r="S38" s="34" t="str">
        <f>IF($I38="○", '消耗品-中間2'!S38, "-")</f>
        <v>-</v>
      </c>
      <c r="T38" s="34" t="str">
        <f>IF($I38="○", '消耗品-中間2'!T38, "-")</f>
        <v>-</v>
      </c>
      <c r="U38" s="34" t="str">
        <f>IF($I38="○", '消耗品-中間2'!U38, "-")</f>
        <v>-</v>
      </c>
      <c r="V38" s="34" t="str">
        <f>IF($I38="○", '消耗品-中間2'!V38, "-")</f>
        <v>-</v>
      </c>
      <c r="W38" s="34" t="str">
        <f>IF($I38="○", '消耗品-中間2'!W38, "-")</f>
        <v>-</v>
      </c>
      <c r="X38" s="34" t="str">
        <f>IF($I38="○", '消耗品-中間2'!X38, "-")</f>
        <v>-</v>
      </c>
      <c r="Y38" s="34" t="str">
        <f>IF($I38="○", '消耗品-中間2'!Y38, "-")</f>
        <v>-</v>
      </c>
      <c r="Z38" s="59" t="str">
        <f>IF($I38="○", '消耗品-中間2'!Z38, "-")</f>
        <v>-</v>
      </c>
      <c r="AA38" s="59" t="str">
        <f>IF($I38="○", '消耗品-中間2'!AA38, "-")</f>
        <v>-</v>
      </c>
      <c r="AB38" s="59" t="str">
        <f>IF($I38="○", '消耗品-中間2'!AB38, "-")</f>
        <v>-</v>
      </c>
      <c r="AC38" s="59" t="str">
        <f>IF($I38="○", '消耗品-中間2'!AC38, "-")</f>
        <v>-</v>
      </c>
      <c r="AD38" s="59" t="str">
        <f>IF($I38="○", '消耗品-中間2'!AD38, "-")</f>
        <v>-</v>
      </c>
    </row>
    <row r="39" spans="2:30" ht="12" thickBot="1">
      <c r="B39" s="28">
        <v>33</v>
      </c>
      <c r="C39" s="32">
        <v>18</v>
      </c>
      <c r="D39" s="33" t="str">
        <f>'消耗品-中間2'!D24</f>
        <v>フィードローラー2(トレイ2用)</v>
      </c>
      <c r="E39" s="35" t="str">
        <f>'消耗品-中間2'!E24</f>
        <v>FEED_ROLL2</v>
      </c>
      <c r="F39" s="35" t="str">
        <f>'消耗品-中間2'!F24</f>
        <v>PAPER_FEED_ROLL_2</v>
      </c>
      <c r="G39" s="35" t="str">
        <f>'消耗品-中間2'!G24</f>
        <v>-</v>
      </c>
      <c r="H39" s="35" t="str">
        <f>'消耗品-中間2'!H24</f>
        <v>-</v>
      </c>
      <c r="I39" s="34" t="str">
        <f>'消耗品-中間2'!I24</f>
        <v>-</v>
      </c>
      <c r="J39" s="34" t="str">
        <f>IF($I39="○", '消耗品-中間2'!J39, "-")</f>
        <v>-</v>
      </c>
      <c r="K39" s="34" t="str">
        <f>IF($I39="○", '消耗品-中間2'!K39, "-")</f>
        <v>-</v>
      </c>
      <c r="L39" s="34" t="str">
        <f>IF($I39="○", '消耗品-中間2'!L39, "-")</f>
        <v>-</v>
      </c>
      <c r="M39" s="34" t="str">
        <f>IF($I39="○", '消耗品-中間2'!M39, "-")</f>
        <v>-</v>
      </c>
      <c r="N39" s="34" t="str">
        <f>IF($I39="○", '消耗品-中間2'!N39, "-")</f>
        <v>-</v>
      </c>
      <c r="O39" s="36" t="str">
        <f>IF($I39="○", '消耗品-中間2'!O39, "-")</f>
        <v>-</v>
      </c>
      <c r="P39" s="36" t="str">
        <f>IF($I39="○", '消耗品-中間2'!P39, "-")</f>
        <v>-</v>
      </c>
      <c r="Q39" s="59" t="str">
        <f>IF($I39="○", '消耗品-中間2'!Q39, "-")</f>
        <v>-</v>
      </c>
      <c r="R39" s="34" t="str">
        <f>IF($I39="○", '消耗品-中間2'!R39, "-")</f>
        <v>-</v>
      </c>
      <c r="S39" s="34" t="str">
        <f>IF($I39="○", '消耗品-中間2'!S39, "-")</f>
        <v>-</v>
      </c>
      <c r="T39" s="34" t="str">
        <f>IF($I39="○", '消耗品-中間2'!T39, "-")</f>
        <v>-</v>
      </c>
      <c r="U39" s="34" t="str">
        <f>IF($I39="○", '消耗品-中間2'!U39, "-")</f>
        <v>-</v>
      </c>
      <c r="V39" s="34" t="str">
        <f>IF($I39="○", '消耗品-中間2'!V39, "-")</f>
        <v>-</v>
      </c>
      <c r="W39" s="34" t="str">
        <f>IF($I39="○", '消耗品-中間2'!W39, "-")</f>
        <v>-</v>
      </c>
      <c r="X39" s="34" t="str">
        <f>IF($I39="○", '消耗品-中間2'!X39, "-")</f>
        <v>-</v>
      </c>
      <c r="Y39" s="34" t="str">
        <f>IF($I39="○", '消耗品-中間2'!Y39, "-")</f>
        <v>-</v>
      </c>
      <c r="Z39" s="59" t="str">
        <f>IF($I39="○", '消耗品-中間2'!Z39, "-")</f>
        <v>-</v>
      </c>
      <c r="AA39" s="59" t="str">
        <f>IF($I39="○", '消耗品-中間2'!AA39, "-")</f>
        <v>-</v>
      </c>
      <c r="AB39" s="59" t="str">
        <f>IF($I39="○", '消耗品-中間2'!AB39, "-")</f>
        <v>-</v>
      </c>
      <c r="AC39" s="59" t="str">
        <f>IF($I39="○", '消耗品-中間2'!AC39, "-")</f>
        <v>-</v>
      </c>
      <c r="AD39" s="59" t="str">
        <f>IF($I39="○", '消耗品-中間2'!AD39, "-")</f>
        <v>-</v>
      </c>
    </row>
    <row r="40" spans="2:30" ht="12" thickBot="1">
      <c r="B40" s="28">
        <v>34</v>
      </c>
      <c r="C40" s="32">
        <v>19</v>
      </c>
      <c r="D40" s="33" t="str">
        <f>'消耗品-中間2'!D25</f>
        <v>フィードローラー3(トレイ3用)</v>
      </c>
      <c r="E40" s="35" t="str">
        <f>'消耗品-中間2'!E25</f>
        <v>FEED_ROLL3</v>
      </c>
      <c r="F40" s="35" t="str">
        <f>'消耗品-中間2'!F25</f>
        <v>PAPER_FEED_ROLL_3</v>
      </c>
      <c r="G40" s="35" t="str">
        <f>'消耗品-中間2'!G25</f>
        <v>-</v>
      </c>
      <c r="H40" s="35" t="str">
        <f>'消耗品-中間2'!H25</f>
        <v>-</v>
      </c>
      <c r="I40" s="34" t="str">
        <f>'消耗品-中間2'!I25</f>
        <v>-</v>
      </c>
      <c r="J40" s="34" t="str">
        <f>IF($I40="○", '消耗品-中間2'!J40, "-")</f>
        <v>-</v>
      </c>
      <c r="K40" s="34" t="str">
        <f>IF($I40="○", '消耗品-中間2'!K40, "-")</f>
        <v>-</v>
      </c>
      <c r="L40" s="34" t="str">
        <f>IF($I40="○", '消耗品-中間2'!L40, "-")</f>
        <v>-</v>
      </c>
      <c r="M40" s="34" t="str">
        <f>IF($I40="○", '消耗品-中間2'!M40, "-")</f>
        <v>-</v>
      </c>
      <c r="N40" s="34" t="str">
        <f>IF($I40="○", '消耗品-中間2'!N40, "-")</f>
        <v>-</v>
      </c>
      <c r="O40" s="36" t="str">
        <f>IF($I40="○", '消耗品-中間2'!O40, "-")</f>
        <v>-</v>
      </c>
      <c r="P40" s="36" t="str">
        <f>IF($I40="○", '消耗品-中間2'!P40, "-")</f>
        <v>-</v>
      </c>
      <c r="Q40" s="59" t="str">
        <f>IF($I40="○", '消耗品-中間2'!Q40, "-")</f>
        <v>-</v>
      </c>
      <c r="R40" s="34" t="str">
        <f>IF($I40="○", '消耗品-中間2'!R40, "-")</f>
        <v>-</v>
      </c>
      <c r="S40" s="34" t="str">
        <f>IF($I40="○", '消耗品-中間2'!S40, "-")</f>
        <v>-</v>
      </c>
      <c r="T40" s="34" t="str">
        <f>IF($I40="○", '消耗品-中間2'!T40, "-")</f>
        <v>-</v>
      </c>
      <c r="U40" s="34" t="str">
        <f>IF($I40="○", '消耗品-中間2'!U40, "-")</f>
        <v>-</v>
      </c>
      <c r="V40" s="34" t="str">
        <f>IF($I40="○", '消耗品-中間2'!V40, "-")</f>
        <v>-</v>
      </c>
      <c r="W40" s="34" t="str">
        <f>IF($I40="○", '消耗品-中間2'!W40, "-")</f>
        <v>-</v>
      </c>
      <c r="X40" s="34" t="str">
        <f>IF($I40="○", '消耗品-中間2'!X40, "-")</f>
        <v>-</v>
      </c>
      <c r="Y40" s="34" t="str">
        <f>IF($I40="○", '消耗品-中間2'!Y40, "-")</f>
        <v>-</v>
      </c>
      <c r="Z40" s="59" t="str">
        <f>IF($I40="○", '消耗品-中間2'!Z40, "-")</f>
        <v>-</v>
      </c>
      <c r="AA40" s="59" t="str">
        <f>IF($I40="○", '消耗品-中間2'!AA40, "-")</f>
        <v>-</v>
      </c>
      <c r="AB40" s="59" t="str">
        <f>IF($I40="○", '消耗品-中間2'!AB40, "-")</f>
        <v>-</v>
      </c>
      <c r="AC40" s="59" t="str">
        <f>IF($I40="○", '消耗品-中間2'!AC40, "-")</f>
        <v>-</v>
      </c>
      <c r="AD40" s="59" t="str">
        <f>IF($I40="○", '消耗品-中間2'!AD40, "-")</f>
        <v>-</v>
      </c>
    </row>
    <row r="41" spans="2:30" ht="12" thickBot="1">
      <c r="B41" s="28">
        <v>35</v>
      </c>
      <c r="C41" s="32">
        <v>20</v>
      </c>
      <c r="D41" s="33" t="str">
        <f>'消耗品-中間2'!D26</f>
        <v>フィードローラー4(トレイ4用)</v>
      </c>
      <c r="E41" s="35" t="str">
        <f>'消耗品-中間2'!E26</f>
        <v>FEED_ROLL4</v>
      </c>
      <c r="F41" s="35" t="str">
        <f>'消耗品-中間2'!F26</f>
        <v>PAPER_FEED_ROLL_4</v>
      </c>
      <c r="G41" s="35" t="str">
        <f>'消耗品-中間2'!G26</f>
        <v>-</v>
      </c>
      <c r="H41" s="35" t="str">
        <f>'消耗品-中間2'!H26</f>
        <v>-</v>
      </c>
      <c r="I41" s="34" t="str">
        <f>'消耗品-中間2'!I26</f>
        <v>-</v>
      </c>
      <c r="J41" s="34" t="str">
        <f>IF($I41="○", '消耗品-中間2'!J41, "-")</f>
        <v>-</v>
      </c>
      <c r="K41" s="34" t="str">
        <f>IF($I41="○", '消耗品-中間2'!K41, "-")</f>
        <v>-</v>
      </c>
      <c r="L41" s="34" t="str">
        <f>IF($I41="○", '消耗品-中間2'!L41, "-")</f>
        <v>-</v>
      </c>
      <c r="M41" s="34" t="str">
        <f>IF($I41="○", '消耗品-中間2'!M41, "-")</f>
        <v>-</v>
      </c>
      <c r="N41" s="34" t="str">
        <f>IF($I41="○", '消耗品-中間2'!N41, "-")</f>
        <v>-</v>
      </c>
      <c r="O41" s="36" t="str">
        <f>IF($I41="○", '消耗品-中間2'!O41, "-")</f>
        <v>-</v>
      </c>
      <c r="P41" s="36" t="str">
        <f>IF($I41="○", '消耗品-中間2'!P41, "-")</f>
        <v>-</v>
      </c>
      <c r="Q41" s="59" t="str">
        <f>IF($I41="○", '消耗品-中間2'!Q41, "-")</f>
        <v>-</v>
      </c>
      <c r="R41" s="34" t="str">
        <f>IF($I41="○", '消耗品-中間2'!R41, "-")</f>
        <v>-</v>
      </c>
      <c r="S41" s="34" t="str">
        <f>IF($I41="○", '消耗品-中間2'!S41, "-")</f>
        <v>-</v>
      </c>
      <c r="T41" s="34" t="str">
        <f>IF($I41="○", '消耗品-中間2'!T41, "-")</f>
        <v>-</v>
      </c>
      <c r="U41" s="34" t="str">
        <f>IF($I41="○", '消耗品-中間2'!U41, "-")</f>
        <v>-</v>
      </c>
      <c r="V41" s="34" t="str">
        <f>IF($I41="○", '消耗品-中間2'!V41, "-")</f>
        <v>-</v>
      </c>
      <c r="W41" s="34" t="str">
        <f>IF($I41="○", '消耗品-中間2'!W41, "-")</f>
        <v>-</v>
      </c>
      <c r="X41" s="34" t="str">
        <f>IF($I41="○", '消耗品-中間2'!X41, "-")</f>
        <v>-</v>
      </c>
      <c r="Y41" s="34" t="str">
        <f>IF($I41="○", '消耗品-中間2'!Y41, "-")</f>
        <v>-</v>
      </c>
      <c r="Z41" s="59" t="str">
        <f>IF($I41="○", '消耗品-中間2'!Z41, "-")</f>
        <v>-</v>
      </c>
      <c r="AA41" s="59" t="str">
        <f>IF($I41="○", '消耗品-中間2'!AA41, "-")</f>
        <v>-</v>
      </c>
      <c r="AB41" s="59" t="str">
        <f>IF($I41="○", '消耗品-中間2'!AB41, "-")</f>
        <v>-</v>
      </c>
      <c r="AC41" s="59" t="str">
        <f>IF($I41="○", '消耗品-中間2'!AC41, "-")</f>
        <v>-</v>
      </c>
      <c r="AD41" s="59" t="str">
        <f>IF($I41="○", '消耗品-中間2'!AD41, "-")</f>
        <v>-</v>
      </c>
    </row>
    <row r="42" spans="2:30" ht="12" thickBot="1">
      <c r="B42" s="28">
        <v>36</v>
      </c>
      <c r="C42" s="32">
        <v>21</v>
      </c>
      <c r="D42" s="33" t="str">
        <f>'消耗品-中間2'!D27</f>
        <v>フィードローラー(MSI用)</v>
      </c>
      <c r="E42" s="35" t="str">
        <f>'消耗品-中間2'!E27</f>
        <v>FEED_ROLL5</v>
      </c>
      <c r="F42" s="35" t="str">
        <f>'消耗品-中間2'!F27</f>
        <v>PAPER_FEED_ROLL_MSI</v>
      </c>
      <c r="G42" s="35" t="str">
        <f>'消耗品-中間2'!G27</f>
        <v>-</v>
      </c>
      <c r="H42" s="35" t="str">
        <f>'消耗品-中間2'!H27</f>
        <v>-</v>
      </c>
      <c r="I42" s="34" t="str">
        <f>'消耗品-中間2'!I27</f>
        <v>-</v>
      </c>
      <c r="J42" s="34" t="str">
        <f>IF($I42="○", '消耗品-中間2'!J42, "-")</f>
        <v>-</v>
      </c>
      <c r="K42" s="34" t="str">
        <f>IF($I42="○", '消耗品-中間2'!K42, "-")</f>
        <v>-</v>
      </c>
      <c r="L42" s="34" t="str">
        <f>IF($I42="○", '消耗品-中間2'!L42, "-")</f>
        <v>-</v>
      </c>
      <c r="M42" s="34" t="str">
        <f>IF($I42="○", '消耗品-中間2'!M42, "-")</f>
        <v>-</v>
      </c>
      <c r="N42" s="34" t="str">
        <f>IF($I42="○", '消耗品-中間2'!N42, "-")</f>
        <v>-</v>
      </c>
      <c r="O42" s="36" t="str">
        <f>IF($I42="○", '消耗品-中間2'!O42, "-")</f>
        <v>-</v>
      </c>
      <c r="P42" s="36" t="str">
        <f>IF($I42="○", '消耗品-中間2'!P42, "-")</f>
        <v>-</v>
      </c>
      <c r="Q42" s="59" t="str">
        <f>IF($I42="○", '消耗品-中間2'!Q42, "-")</f>
        <v>-</v>
      </c>
      <c r="R42" s="34" t="str">
        <f>IF($I42="○", '消耗品-中間2'!R42, "-")</f>
        <v>-</v>
      </c>
      <c r="S42" s="34" t="str">
        <f>IF($I42="○", '消耗品-中間2'!S42, "-")</f>
        <v>-</v>
      </c>
      <c r="T42" s="34" t="str">
        <f>IF($I42="○", '消耗品-中間2'!T42, "-")</f>
        <v>-</v>
      </c>
      <c r="U42" s="34" t="str">
        <f>IF($I42="○", '消耗品-中間2'!U42, "-")</f>
        <v>-</v>
      </c>
      <c r="V42" s="34" t="str">
        <f>IF($I42="○", '消耗品-中間2'!V42, "-")</f>
        <v>-</v>
      </c>
      <c r="W42" s="34" t="str">
        <f>IF($I42="○", '消耗品-中間2'!W42, "-")</f>
        <v>-</v>
      </c>
      <c r="X42" s="34" t="str">
        <f>IF($I42="○", '消耗品-中間2'!X42, "-")</f>
        <v>-</v>
      </c>
      <c r="Y42" s="34" t="str">
        <f>IF($I42="○", '消耗品-中間2'!Y42, "-")</f>
        <v>-</v>
      </c>
      <c r="Z42" s="59" t="str">
        <f>IF($I42="○", '消耗品-中間2'!Z42, "-")</f>
        <v>-</v>
      </c>
      <c r="AA42" s="59" t="str">
        <f>IF($I42="○", '消耗品-中間2'!AA42, "-")</f>
        <v>-</v>
      </c>
      <c r="AB42" s="59" t="str">
        <f>IF($I42="○", '消耗品-中間2'!AB42, "-")</f>
        <v>-</v>
      </c>
      <c r="AC42" s="59" t="str">
        <f>IF($I42="○", '消耗品-中間2'!AC42, "-")</f>
        <v>-</v>
      </c>
      <c r="AD42" s="59" t="str">
        <f>IF($I42="○", '消耗品-中間2'!AD42, "-")</f>
        <v>-</v>
      </c>
    </row>
    <row r="43" spans="2:30" ht="12" thickBot="1">
      <c r="B43" s="28">
        <v>37</v>
      </c>
      <c r="C43" s="32">
        <v>22</v>
      </c>
      <c r="D43" s="33" t="str">
        <f>'消耗品-中間2'!D28</f>
        <v>フィードローラー5(トレイ5用)</v>
      </c>
      <c r="E43" s="35" t="str">
        <f>'消耗品-中間2'!E28</f>
        <v>FEED_ROLL_TRAY5</v>
      </c>
      <c r="F43" s="35" t="str">
        <f>'消耗品-中間2'!F28</f>
        <v>PAPER_FEED_ROLL_5</v>
      </c>
      <c r="G43" s="35" t="str">
        <f>'消耗品-中間2'!G28</f>
        <v>-</v>
      </c>
      <c r="H43" s="35" t="str">
        <f>'消耗品-中間2'!H28</f>
        <v>-</v>
      </c>
      <c r="I43" s="34" t="str">
        <f>'消耗品-中間2'!I28</f>
        <v>-</v>
      </c>
      <c r="J43" s="34" t="str">
        <f>IF($I43="○", '消耗品-中間2'!J43, "-")</f>
        <v>-</v>
      </c>
      <c r="K43" s="34" t="str">
        <f>IF($I43="○", '消耗品-中間2'!K43, "-")</f>
        <v>-</v>
      </c>
      <c r="L43" s="34" t="str">
        <f>IF($I43="○", '消耗品-中間2'!L43, "-")</f>
        <v>-</v>
      </c>
      <c r="M43" s="34" t="str">
        <f>IF($I43="○", '消耗品-中間2'!M43, "-")</f>
        <v>-</v>
      </c>
      <c r="N43" s="34" t="str">
        <f>IF($I43="○", '消耗品-中間2'!N43, "-")</f>
        <v>-</v>
      </c>
      <c r="O43" s="36" t="str">
        <f>IF($I43="○", '消耗品-中間2'!O43, "-")</f>
        <v>-</v>
      </c>
      <c r="P43" s="36" t="str">
        <f>IF($I43="○", '消耗品-中間2'!P43, "-")</f>
        <v>-</v>
      </c>
      <c r="Q43" s="59" t="str">
        <f>IF($I43="○", '消耗品-中間2'!Q43, "-")</f>
        <v>-</v>
      </c>
      <c r="R43" s="34" t="str">
        <f>IF($I43="○", '消耗品-中間2'!R43, "-")</f>
        <v>-</v>
      </c>
      <c r="S43" s="34" t="str">
        <f>IF($I43="○", '消耗品-中間2'!S43, "-")</f>
        <v>-</v>
      </c>
      <c r="T43" s="34" t="str">
        <f>IF($I43="○", '消耗品-中間2'!T43, "-")</f>
        <v>-</v>
      </c>
      <c r="U43" s="34" t="str">
        <f>IF($I43="○", '消耗品-中間2'!U43, "-")</f>
        <v>-</v>
      </c>
      <c r="V43" s="34" t="str">
        <f>IF($I43="○", '消耗品-中間2'!V43, "-")</f>
        <v>-</v>
      </c>
      <c r="W43" s="34" t="str">
        <f>IF($I43="○", '消耗品-中間2'!W43, "-")</f>
        <v>-</v>
      </c>
      <c r="X43" s="34" t="str">
        <f>IF($I43="○", '消耗品-中間2'!X43, "-")</f>
        <v>-</v>
      </c>
      <c r="Y43" s="34" t="str">
        <f>IF($I43="○", '消耗品-中間2'!Y43, "-")</f>
        <v>-</v>
      </c>
      <c r="Z43" s="59" t="str">
        <f>IF($I43="○", '消耗品-中間2'!Z43, "-")</f>
        <v>-</v>
      </c>
      <c r="AA43" s="59" t="str">
        <f>IF($I43="○", '消耗品-中間2'!AA43, "-")</f>
        <v>-</v>
      </c>
      <c r="AB43" s="59" t="str">
        <f>IF($I43="○", '消耗品-中間2'!AB43, "-")</f>
        <v>-</v>
      </c>
      <c r="AC43" s="59" t="str">
        <f>IF($I43="○", '消耗品-中間2'!AC43, "-")</f>
        <v>-</v>
      </c>
      <c r="AD43" s="59" t="str">
        <f>IF($I43="○", '消耗品-中間2'!AD43, "-")</f>
        <v>-</v>
      </c>
    </row>
    <row r="44" spans="2:30" ht="12" thickBot="1">
      <c r="B44" s="28">
        <v>38</v>
      </c>
      <c r="C44" s="32">
        <v>23</v>
      </c>
      <c r="D44" s="33" t="str">
        <f>'消耗品-中間2'!D29</f>
        <v>フィードローラー(1段HCF用)</v>
      </c>
      <c r="E44" s="35" t="str">
        <f>'消耗品-中間2'!E29</f>
        <v>FEED_ROLL_HCF1_TRAY1</v>
      </c>
      <c r="F44" s="35" t="str">
        <f>'消耗品-中間2'!F29</f>
        <v>PAPER_FEED_ROLL_HCF1_TRAY1</v>
      </c>
      <c r="G44" s="35" t="str">
        <f>'消耗品-中間2'!G29</f>
        <v>-</v>
      </c>
      <c r="H44" s="35" t="str">
        <f>'消耗品-中間2'!H29</f>
        <v>-</v>
      </c>
      <c r="I44" s="34" t="str">
        <f>'消耗品-中間2'!I29</f>
        <v>-</v>
      </c>
      <c r="J44" s="34" t="str">
        <f>IF($I44="○", '消耗品-中間2'!J44, "-")</f>
        <v>-</v>
      </c>
      <c r="K44" s="34" t="str">
        <f>IF($I44="○", '消耗品-中間2'!K44, "-")</f>
        <v>-</v>
      </c>
      <c r="L44" s="34" t="str">
        <f>IF($I44="○", '消耗品-中間2'!L44, "-")</f>
        <v>-</v>
      </c>
      <c r="M44" s="34" t="str">
        <f>IF($I44="○", '消耗品-中間2'!M44, "-")</f>
        <v>-</v>
      </c>
      <c r="N44" s="34" t="str">
        <f>IF($I44="○", '消耗品-中間2'!N44, "-")</f>
        <v>-</v>
      </c>
      <c r="O44" s="36" t="str">
        <f>IF($I44="○", '消耗品-中間2'!O44, "-")</f>
        <v>-</v>
      </c>
      <c r="P44" s="36" t="str">
        <f>IF($I44="○", '消耗品-中間2'!P44, "-")</f>
        <v>-</v>
      </c>
      <c r="Q44" s="59" t="str">
        <f>IF($I44="○", '消耗品-中間2'!Q44, "-")</f>
        <v>-</v>
      </c>
      <c r="R44" s="34" t="str">
        <f>IF($I44="○", '消耗品-中間2'!R44, "-")</f>
        <v>-</v>
      </c>
      <c r="S44" s="34" t="str">
        <f>IF($I44="○", '消耗品-中間2'!S44, "-")</f>
        <v>-</v>
      </c>
      <c r="T44" s="34" t="str">
        <f>IF($I44="○", '消耗品-中間2'!T44, "-")</f>
        <v>-</v>
      </c>
      <c r="U44" s="34" t="str">
        <f>IF($I44="○", '消耗品-中間2'!U44, "-")</f>
        <v>-</v>
      </c>
      <c r="V44" s="34" t="str">
        <f>IF($I44="○", '消耗品-中間2'!V44, "-")</f>
        <v>-</v>
      </c>
      <c r="W44" s="34" t="str">
        <f>IF($I44="○", '消耗品-中間2'!W44, "-")</f>
        <v>-</v>
      </c>
      <c r="X44" s="34" t="str">
        <f>IF($I44="○", '消耗品-中間2'!X44, "-")</f>
        <v>-</v>
      </c>
      <c r="Y44" s="34" t="str">
        <f>IF($I44="○", '消耗品-中間2'!Y44, "-")</f>
        <v>-</v>
      </c>
      <c r="Z44" s="59" t="str">
        <f>IF($I44="○", '消耗品-中間2'!Z44, "-")</f>
        <v>-</v>
      </c>
      <c r="AA44" s="59" t="str">
        <f>IF($I44="○", '消耗品-中間2'!AA44, "-")</f>
        <v>-</v>
      </c>
      <c r="AB44" s="59" t="str">
        <f>IF($I44="○", '消耗品-中間2'!AB44, "-")</f>
        <v>-</v>
      </c>
      <c r="AC44" s="59" t="str">
        <f>IF($I44="○", '消耗品-中間2'!AC44, "-")</f>
        <v>-</v>
      </c>
      <c r="AD44" s="59" t="str">
        <f>IF($I44="○", '消耗品-中間2'!AD44, "-")</f>
        <v>-</v>
      </c>
    </row>
    <row r="45" spans="2:30" ht="12" thickBot="1">
      <c r="B45" s="28">
        <v>39</v>
      </c>
      <c r="C45" s="32">
        <v>24</v>
      </c>
      <c r="D45" s="33" t="str">
        <f>'消耗品-中間2'!D30</f>
        <v>HCF1(上段) Feed/Nudger/Retard Roll</v>
      </c>
      <c r="E45" s="35" t="str">
        <f>'消耗品-中間2'!E30</f>
        <v>HCF1_TRAY1_FEED_RETARD_NUDGER_ROLL</v>
      </c>
      <c r="F45" s="35" t="str">
        <f>'消耗品-中間2'!F30</f>
        <v>HCF3_5_TRAY1_FEED_RETARD_NUD</v>
      </c>
      <c r="G45" s="35" t="str">
        <f>'消耗品-中間2'!G30</f>
        <v>-</v>
      </c>
      <c r="H45" s="35" t="str">
        <f>'消耗品-中間2'!H30</f>
        <v>-</v>
      </c>
      <c r="I45" s="34" t="str">
        <f>'消耗品-中間2'!I30</f>
        <v>-</v>
      </c>
      <c r="J45" s="34" t="str">
        <f>IF($I45="○", '消耗品-中間2'!J45, "-")</f>
        <v>-</v>
      </c>
      <c r="K45" s="34" t="str">
        <f>IF($I45="○", '消耗品-中間2'!K45, "-")</f>
        <v>-</v>
      </c>
      <c r="L45" s="34" t="str">
        <f>IF($I45="○", '消耗品-中間2'!L45, "-")</f>
        <v>-</v>
      </c>
      <c r="M45" s="34" t="str">
        <f>IF($I45="○", '消耗品-中間2'!M45, "-")</f>
        <v>-</v>
      </c>
      <c r="N45" s="34" t="str">
        <f>IF($I45="○", '消耗品-中間2'!N45, "-")</f>
        <v>-</v>
      </c>
      <c r="O45" s="36" t="str">
        <f>IF($I45="○", '消耗品-中間2'!O45, "-")</f>
        <v>-</v>
      </c>
      <c r="P45" s="36" t="str">
        <f>IF($I45="○", '消耗品-中間2'!P45, "-")</f>
        <v>-</v>
      </c>
      <c r="Q45" s="59" t="str">
        <f>IF($I45="○", '消耗品-中間2'!Q45, "-")</f>
        <v>-</v>
      </c>
      <c r="R45" s="34" t="str">
        <f>IF($I45="○", '消耗品-中間2'!R45, "-")</f>
        <v>-</v>
      </c>
      <c r="S45" s="34" t="str">
        <f>IF($I45="○", '消耗品-中間2'!S45, "-")</f>
        <v>-</v>
      </c>
      <c r="T45" s="34" t="str">
        <f>IF($I45="○", '消耗品-中間2'!T45, "-")</f>
        <v>-</v>
      </c>
      <c r="U45" s="34" t="str">
        <f>IF($I45="○", '消耗品-中間2'!U45, "-")</f>
        <v>-</v>
      </c>
      <c r="V45" s="34" t="str">
        <f>IF($I45="○", '消耗品-中間2'!V45, "-")</f>
        <v>-</v>
      </c>
      <c r="W45" s="34" t="str">
        <f>IF($I45="○", '消耗品-中間2'!W45, "-")</f>
        <v>-</v>
      </c>
      <c r="X45" s="34" t="str">
        <f>IF($I45="○", '消耗品-中間2'!X45, "-")</f>
        <v>-</v>
      </c>
      <c r="Y45" s="34" t="str">
        <f>IF($I45="○", '消耗品-中間2'!Y45, "-")</f>
        <v>-</v>
      </c>
      <c r="Z45" s="59" t="str">
        <f>IF($I45="○", '消耗品-中間2'!Z45, "-")</f>
        <v>-</v>
      </c>
      <c r="AA45" s="59" t="str">
        <f>IF($I45="○", '消耗品-中間2'!AA45, "-")</f>
        <v>-</v>
      </c>
      <c r="AB45" s="59" t="str">
        <f>IF($I45="○", '消耗品-中間2'!AB45, "-")</f>
        <v>-</v>
      </c>
      <c r="AC45" s="59" t="str">
        <f>IF($I45="○", '消耗品-中間2'!AC45, "-")</f>
        <v>-</v>
      </c>
      <c r="AD45" s="59" t="str">
        <f>IF($I45="○", '消耗品-中間2'!AD45, "-")</f>
        <v>-</v>
      </c>
    </row>
    <row r="46" spans="2:30" ht="12" thickBot="1">
      <c r="B46" s="28">
        <v>40</v>
      </c>
      <c r="C46" s="32">
        <v>25</v>
      </c>
      <c r="D46" s="33" t="str">
        <f>'消耗品-中間2'!D31</f>
        <v>HCF1(下段) Feed/Nudger/Retard Roll</v>
      </c>
      <c r="E46" s="35" t="str">
        <f>'消耗品-中間2'!E31</f>
        <v>HCF1_TRAY2_FEED_RETARD_NUDGER_ROLL</v>
      </c>
      <c r="F46" s="35" t="str">
        <f>'消耗品-中間2'!F31</f>
        <v>HCF3_5_TRAY2_FEED_RETARD_NUD</v>
      </c>
      <c r="G46" s="35" t="str">
        <f>'消耗品-中間2'!G31</f>
        <v>-</v>
      </c>
      <c r="H46" s="35" t="str">
        <f>'消耗品-中間2'!H31</f>
        <v>-</v>
      </c>
      <c r="I46" s="34" t="str">
        <f>'消耗品-中間2'!I31</f>
        <v>-</v>
      </c>
      <c r="J46" s="34" t="str">
        <f>IF($I46="○", '消耗品-中間2'!J46, "-")</f>
        <v>-</v>
      </c>
      <c r="K46" s="34" t="str">
        <f>IF($I46="○", '消耗品-中間2'!K46, "-")</f>
        <v>-</v>
      </c>
      <c r="L46" s="34" t="str">
        <f>IF($I46="○", '消耗品-中間2'!L46, "-")</f>
        <v>-</v>
      </c>
      <c r="M46" s="34" t="str">
        <f>IF($I46="○", '消耗品-中間2'!M46, "-")</f>
        <v>-</v>
      </c>
      <c r="N46" s="34" t="str">
        <f>IF($I46="○", '消耗品-中間2'!N46, "-")</f>
        <v>-</v>
      </c>
      <c r="O46" s="36" t="str">
        <f>IF($I46="○", '消耗品-中間2'!O46, "-")</f>
        <v>-</v>
      </c>
      <c r="P46" s="36" t="str">
        <f>IF($I46="○", '消耗品-中間2'!P46, "-")</f>
        <v>-</v>
      </c>
      <c r="Q46" s="59" t="str">
        <f>IF($I46="○", '消耗品-中間2'!Q46, "-")</f>
        <v>-</v>
      </c>
      <c r="R46" s="34" t="str">
        <f>IF($I46="○", '消耗品-中間2'!R46, "-")</f>
        <v>-</v>
      </c>
      <c r="S46" s="34" t="str">
        <f>IF($I46="○", '消耗品-中間2'!S46, "-")</f>
        <v>-</v>
      </c>
      <c r="T46" s="34" t="str">
        <f>IF($I46="○", '消耗品-中間2'!T46, "-")</f>
        <v>-</v>
      </c>
      <c r="U46" s="34" t="str">
        <f>IF($I46="○", '消耗品-中間2'!U46, "-")</f>
        <v>-</v>
      </c>
      <c r="V46" s="34" t="str">
        <f>IF($I46="○", '消耗品-中間2'!V46, "-")</f>
        <v>-</v>
      </c>
      <c r="W46" s="34" t="str">
        <f>IF($I46="○", '消耗品-中間2'!W46, "-")</f>
        <v>-</v>
      </c>
      <c r="X46" s="34" t="str">
        <f>IF($I46="○", '消耗品-中間2'!X46, "-")</f>
        <v>-</v>
      </c>
      <c r="Y46" s="34" t="str">
        <f>IF($I46="○", '消耗品-中間2'!Y46, "-")</f>
        <v>-</v>
      </c>
      <c r="Z46" s="59" t="str">
        <f>IF($I46="○", '消耗品-中間2'!Z46, "-")</f>
        <v>-</v>
      </c>
      <c r="AA46" s="59" t="str">
        <f>IF($I46="○", '消耗品-中間2'!AA46, "-")</f>
        <v>-</v>
      </c>
      <c r="AB46" s="59" t="str">
        <f>IF($I46="○", '消耗品-中間2'!AB46, "-")</f>
        <v>-</v>
      </c>
      <c r="AC46" s="59" t="str">
        <f>IF($I46="○", '消耗品-中間2'!AC46, "-")</f>
        <v>-</v>
      </c>
      <c r="AD46" s="59" t="str">
        <f>IF($I46="○", '消耗品-中間2'!AD46, "-")</f>
        <v>-</v>
      </c>
    </row>
    <row r="47" spans="2:30" ht="12" thickBot="1">
      <c r="B47" s="28">
        <v>41</v>
      </c>
      <c r="C47" s="32">
        <v>26</v>
      </c>
      <c r="D47" s="33" t="str">
        <f>'消耗品-中間2'!D32</f>
        <v>HCF2(上段) Feed/Nudger/Retard Roll</v>
      </c>
      <c r="E47" s="35" t="str">
        <f>'消耗品-中間2'!E32</f>
        <v>HCF2_TRAY1_FEED_RETARD_NUDGER_ROLL</v>
      </c>
      <c r="F47" s="35" t="str">
        <f>'消耗品-中間2'!F32</f>
        <v>HCF3_5_TRAY3_FEED_RETARD_NUD</v>
      </c>
      <c r="G47" s="35" t="str">
        <f>'消耗品-中間2'!G32</f>
        <v>-</v>
      </c>
      <c r="H47" s="35" t="str">
        <f>'消耗品-中間2'!H32</f>
        <v>-</v>
      </c>
      <c r="I47" s="34" t="str">
        <f>'消耗品-中間2'!I32</f>
        <v>-</v>
      </c>
      <c r="J47" s="34" t="str">
        <f>IF($I47="○", '消耗品-中間2'!J47, "-")</f>
        <v>-</v>
      </c>
      <c r="K47" s="34" t="str">
        <f>IF($I47="○", '消耗品-中間2'!K47, "-")</f>
        <v>-</v>
      </c>
      <c r="L47" s="34" t="str">
        <f>IF($I47="○", '消耗品-中間2'!L47, "-")</f>
        <v>-</v>
      </c>
      <c r="M47" s="34" t="str">
        <f>IF($I47="○", '消耗品-中間2'!M47, "-")</f>
        <v>-</v>
      </c>
      <c r="N47" s="34" t="str">
        <f>IF($I47="○", '消耗品-中間2'!N47, "-")</f>
        <v>-</v>
      </c>
      <c r="O47" s="36" t="str">
        <f>IF($I47="○", '消耗品-中間2'!O47, "-")</f>
        <v>-</v>
      </c>
      <c r="P47" s="36" t="str">
        <f>IF($I47="○", '消耗品-中間2'!P47, "-")</f>
        <v>-</v>
      </c>
      <c r="Q47" s="59" t="str">
        <f>IF($I47="○", '消耗品-中間2'!Q47, "-")</f>
        <v>-</v>
      </c>
      <c r="R47" s="34" t="str">
        <f>IF($I47="○", '消耗品-中間2'!R47, "-")</f>
        <v>-</v>
      </c>
      <c r="S47" s="34" t="str">
        <f>IF($I47="○", '消耗品-中間2'!S47, "-")</f>
        <v>-</v>
      </c>
      <c r="T47" s="34" t="str">
        <f>IF($I47="○", '消耗品-中間2'!T47, "-")</f>
        <v>-</v>
      </c>
      <c r="U47" s="34" t="str">
        <f>IF($I47="○", '消耗品-中間2'!U47, "-")</f>
        <v>-</v>
      </c>
      <c r="V47" s="34" t="str">
        <f>IF($I47="○", '消耗品-中間2'!V47, "-")</f>
        <v>-</v>
      </c>
      <c r="W47" s="34" t="str">
        <f>IF($I47="○", '消耗品-中間2'!W47, "-")</f>
        <v>-</v>
      </c>
      <c r="X47" s="34" t="str">
        <f>IF($I47="○", '消耗品-中間2'!X47, "-")</f>
        <v>-</v>
      </c>
      <c r="Y47" s="34" t="str">
        <f>IF($I47="○", '消耗品-中間2'!Y47, "-")</f>
        <v>-</v>
      </c>
      <c r="Z47" s="59" t="str">
        <f>IF($I47="○", '消耗品-中間2'!Z47, "-")</f>
        <v>-</v>
      </c>
      <c r="AA47" s="59" t="str">
        <f>IF($I47="○", '消耗品-中間2'!AA47, "-")</f>
        <v>-</v>
      </c>
      <c r="AB47" s="59" t="str">
        <f>IF($I47="○", '消耗品-中間2'!AB47, "-")</f>
        <v>-</v>
      </c>
      <c r="AC47" s="59" t="str">
        <f>IF($I47="○", '消耗品-中間2'!AC47, "-")</f>
        <v>-</v>
      </c>
      <c r="AD47" s="59" t="str">
        <f>IF($I47="○", '消耗品-中間2'!AD47, "-")</f>
        <v>-</v>
      </c>
    </row>
    <row r="48" spans="2:30" ht="12" thickBot="1">
      <c r="B48" s="28">
        <v>42</v>
      </c>
      <c r="C48" s="32">
        <v>27</v>
      </c>
      <c r="D48" s="33" t="str">
        <f>'消耗品-中間2'!D33</f>
        <v>HCF2(下段) Feed/Nudger/Retard Roll</v>
      </c>
      <c r="E48" s="35" t="str">
        <f>'消耗品-中間2'!E33</f>
        <v>HCF2_TRAY2_FEED_RETARD_NUDGER_ROLL</v>
      </c>
      <c r="F48" s="35" t="str">
        <f>'消耗品-中間2'!F33</f>
        <v>HCF3_5_TRAY4_FEED_RETARD_NUD</v>
      </c>
      <c r="G48" s="35" t="str">
        <f>'消耗品-中間2'!G33</f>
        <v>-</v>
      </c>
      <c r="H48" s="35" t="str">
        <f>'消耗品-中間2'!H33</f>
        <v>-</v>
      </c>
      <c r="I48" s="34" t="str">
        <f>'消耗品-中間2'!I33</f>
        <v>-</v>
      </c>
      <c r="J48" s="34" t="str">
        <f>IF($I48="○", '消耗品-中間2'!J48, "-")</f>
        <v>-</v>
      </c>
      <c r="K48" s="34" t="str">
        <f>IF($I48="○", '消耗品-中間2'!K48, "-")</f>
        <v>-</v>
      </c>
      <c r="L48" s="34" t="str">
        <f>IF($I48="○", '消耗品-中間2'!L48, "-")</f>
        <v>-</v>
      </c>
      <c r="M48" s="34" t="str">
        <f>IF($I48="○", '消耗品-中間2'!M48, "-")</f>
        <v>-</v>
      </c>
      <c r="N48" s="34" t="str">
        <f>IF($I48="○", '消耗品-中間2'!N48, "-")</f>
        <v>-</v>
      </c>
      <c r="O48" s="36" t="str">
        <f>IF($I48="○", '消耗品-中間2'!O48, "-")</f>
        <v>-</v>
      </c>
      <c r="P48" s="36" t="str">
        <f>IF($I48="○", '消耗品-中間2'!P48, "-")</f>
        <v>-</v>
      </c>
      <c r="Q48" s="59" t="str">
        <f>IF($I48="○", '消耗品-中間2'!Q48, "-")</f>
        <v>-</v>
      </c>
      <c r="R48" s="34" t="str">
        <f>IF($I48="○", '消耗品-中間2'!R48, "-")</f>
        <v>-</v>
      </c>
      <c r="S48" s="34" t="str">
        <f>IF($I48="○", '消耗品-中間2'!S48, "-")</f>
        <v>-</v>
      </c>
      <c r="T48" s="34" t="str">
        <f>IF($I48="○", '消耗品-中間2'!T48, "-")</f>
        <v>-</v>
      </c>
      <c r="U48" s="34" t="str">
        <f>IF($I48="○", '消耗品-中間2'!U48, "-")</f>
        <v>-</v>
      </c>
      <c r="V48" s="34" t="str">
        <f>IF($I48="○", '消耗品-中間2'!V48, "-")</f>
        <v>-</v>
      </c>
      <c r="W48" s="34" t="str">
        <f>IF($I48="○", '消耗品-中間2'!W48, "-")</f>
        <v>-</v>
      </c>
      <c r="X48" s="34" t="str">
        <f>IF($I48="○", '消耗品-中間2'!X48, "-")</f>
        <v>-</v>
      </c>
      <c r="Y48" s="34" t="str">
        <f>IF($I48="○", '消耗品-中間2'!Y48, "-")</f>
        <v>-</v>
      </c>
      <c r="Z48" s="59" t="str">
        <f>IF($I48="○", '消耗品-中間2'!Z48, "-")</f>
        <v>-</v>
      </c>
      <c r="AA48" s="59" t="str">
        <f>IF($I48="○", '消耗品-中間2'!AA48, "-")</f>
        <v>-</v>
      </c>
      <c r="AB48" s="59" t="str">
        <f>IF($I48="○", '消耗品-中間2'!AB48, "-")</f>
        <v>-</v>
      </c>
      <c r="AC48" s="59" t="str">
        <f>IF($I48="○", '消耗品-中間2'!AC48, "-")</f>
        <v>-</v>
      </c>
      <c r="AD48" s="59" t="str">
        <f>IF($I48="○", '消耗品-中間2'!AD48, "-")</f>
        <v>-</v>
      </c>
    </row>
  </sheetData>
  <mergeCells count="19">
    <mergeCell ref="AD4:AD5"/>
    <mergeCell ref="X4:X5"/>
    <mergeCell ref="Y4:Y5"/>
    <mergeCell ref="Z4:Z5"/>
    <mergeCell ref="AA4:AA5"/>
    <mergeCell ref="AB4:AB5"/>
    <mergeCell ref="AC4:AC5"/>
    <mergeCell ref="W4:W5"/>
    <mergeCell ref="C4:C6"/>
    <mergeCell ref="D4:D6"/>
    <mergeCell ref="K4:K5"/>
    <mergeCell ref="L4:L5"/>
    <mergeCell ref="M4:M5"/>
    <mergeCell ref="N4:N5"/>
    <mergeCell ref="O4:O5"/>
    <mergeCell ref="P4:P5"/>
    <mergeCell ref="Q4:Q5"/>
    <mergeCell ref="T4:U4"/>
    <mergeCell ref="V4:V5"/>
  </mergeCells>
  <phoneticPr fontId="7"/>
  <conditionalFormatting sqref="C7:AD48">
    <cfRule type="expression" dxfId="15" priority="1">
      <formula>$I7="-"</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2:V1278"/>
  <sheetViews>
    <sheetView topLeftCell="B141" zoomScale="115" zoomScaleNormal="115" workbookViewId="0">
      <selection activeCell="B152" sqref="B152"/>
    </sheetView>
  </sheetViews>
  <sheetFormatPr defaultRowHeight="14.25" outlineLevelCol="1"/>
  <cols>
    <col min="1" max="1" width="4.28515625" style="100" customWidth="1"/>
    <col min="2" max="2" width="51" style="103" customWidth="1"/>
    <col min="3" max="3" width="21.5703125" style="102" customWidth="1"/>
    <col min="4" max="4" width="62.28515625" style="102" customWidth="1"/>
    <col min="5" max="8" width="9.5703125" style="668" customWidth="1"/>
    <col min="9" max="9" width="33.85546875" style="103" customWidth="1" outlineLevel="1"/>
    <col min="10" max="10" width="41.28515625" style="103" customWidth="1" outlineLevel="1"/>
    <col min="11" max="11" width="23.85546875" style="104" customWidth="1" outlineLevel="1"/>
    <col min="12" max="12" width="22.42578125" style="105" customWidth="1" outlineLevel="1"/>
    <col min="13" max="13" width="28.5703125" style="105" customWidth="1" outlineLevel="1"/>
    <col min="14" max="14" width="55.28515625" style="103" customWidth="1" outlineLevel="1"/>
    <col min="15" max="15" width="38.28515625" style="103" customWidth="1"/>
    <col min="16" max="16" width="42" style="103" customWidth="1"/>
    <col min="17" max="17" width="19.85546875" style="105" bestFit="1" customWidth="1"/>
    <col min="18" max="18" width="25.7109375" style="105" customWidth="1"/>
    <col min="19" max="19" width="24.5703125" style="103" customWidth="1"/>
    <col min="20" max="20" width="36.140625" style="103" customWidth="1"/>
    <col min="21" max="21" width="31" style="103" bestFit="1" customWidth="1"/>
    <col min="22" max="22" width="30.42578125" style="103" customWidth="1"/>
    <col min="23" max="16384" width="9.140625" style="103"/>
  </cols>
  <sheetData>
    <row r="2" spans="1:22" ht="15.75">
      <c r="B2" s="101" t="s">
        <v>398</v>
      </c>
    </row>
    <row r="4" spans="1:22" ht="15.75">
      <c r="B4" s="106" t="s">
        <v>399</v>
      </c>
      <c r="D4" s="107" t="s">
        <v>400</v>
      </c>
    </row>
    <row r="5" spans="1:22" ht="15">
      <c r="B5" s="108"/>
    </row>
    <row r="6" spans="1:22">
      <c r="B6" s="109" t="s">
        <v>401</v>
      </c>
    </row>
    <row r="7" spans="1:22">
      <c r="B7" s="109"/>
      <c r="I7" s="109" t="s">
        <v>402</v>
      </c>
      <c r="J7" s="109"/>
    </row>
    <row r="8" spans="1:22">
      <c r="B8" s="110" t="s">
        <v>403</v>
      </c>
      <c r="C8" s="111"/>
      <c r="D8" s="112"/>
      <c r="E8" s="669" t="s">
        <v>404</v>
      </c>
      <c r="F8" s="669" t="s">
        <v>404</v>
      </c>
      <c r="G8" s="669" t="s">
        <v>404</v>
      </c>
      <c r="H8" s="670" t="s">
        <v>404</v>
      </c>
      <c r="I8" s="113" t="s">
        <v>405</v>
      </c>
      <c r="J8" s="114"/>
      <c r="K8" s="115"/>
      <c r="L8" s="116"/>
      <c r="M8" s="116"/>
      <c r="N8" s="117"/>
      <c r="O8" s="118"/>
      <c r="P8" s="119"/>
      <c r="Q8" s="120"/>
      <c r="R8" s="120"/>
    </row>
    <row r="9" spans="1:22">
      <c r="B9" s="863" t="s">
        <v>406</v>
      </c>
      <c r="C9" s="864"/>
      <c r="D9" s="121"/>
      <c r="E9" s="671" t="s">
        <v>407</v>
      </c>
      <c r="F9" s="671" t="s">
        <v>408</v>
      </c>
      <c r="G9" s="671"/>
      <c r="H9" s="672"/>
      <c r="I9" s="121" t="s">
        <v>409</v>
      </c>
      <c r="J9" s="123" t="s">
        <v>410</v>
      </c>
      <c r="K9" s="122" t="s">
        <v>411</v>
      </c>
      <c r="L9" s="124" t="s">
        <v>412</v>
      </c>
      <c r="M9" s="124" t="s">
        <v>413</v>
      </c>
      <c r="N9" s="125" t="s">
        <v>414</v>
      </c>
      <c r="O9" s="126" t="s">
        <v>415</v>
      </c>
      <c r="P9" s="119"/>
      <c r="Q9" s="120"/>
      <c r="R9" s="120"/>
    </row>
    <row r="10" spans="1:22">
      <c r="B10" s="865"/>
      <c r="C10" s="866"/>
      <c r="D10" s="127" t="s">
        <v>416</v>
      </c>
      <c r="E10" s="673" t="s">
        <v>417</v>
      </c>
      <c r="F10" s="673" t="s">
        <v>417</v>
      </c>
      <c r="G10" s="673" t="s">
        <v>417</v>
      </c>
      <c r="H10" s="674" t="s">
        <v>417</v>
      </c>
      <c r="I10" s="129" t="s">
        <v>418</v>
      </c>
      <c r="J10" s="128" t="s">
        <v>418</v>
      </c>
      <c r="K10" s="128" t="s">
        <v>418</v>
      </c>
      <c r="L10" s="128" t="s">
        <v>418</v>
      </c>
      <c r="M10" s="130" t="s">
        <v>418</v>
      </c>
      <c r="N10" s="130" t="s">
        <v>418</v>
      </c>
      <c r="O10" s="129" t="s">
        <v>418</v>
      </c>
      <c r="P10" s="119"/>
      <c r="Q10" s="120"/>
      <c r="R10" s="120"/>
    </row>
    <row r="11" spans="1:22">
      <c r="A11" s="100">
        <v>1</v>
      </c>
      <c r="B11" s="131" t="s">
        <v>419</v>
      </c>
      <c r="C11" s="132"/>
      <c r="D11" s="133" t="s">
        <v>1143</v>
      </c>
      <c r="E11" s="598" t="b">
        <f>'消耗品-中間3'!K7</f>
        <v>1</v>
      </c>
      <c r="F11" s="598" t="b">
        <f>E11</f>
        <v>1</v>
      </c>
      <c r="G11" s="598" t="b">
        <f>E11</f>
        <v>1</v>
      </c>
      <c r="H11" s="603" t="b">
        <f>E11</f>
        <v>1</v>
      </c>
      <c r="I11" s="134" t="s">
        <v>420</v>
      </c>
      <c r="J11" s="135" t="s">
        <v>421</v>
      </c>
      <c r="K11" s="136" t="s">
        <v>422</v>
      </c>
      <c r="L11" s="842" t="s">
        <v>423</v>
      </c>
      <c r="M11" s="137" t="s">
        <v>424</v>
      </c>
      <c r="N11" s="138" t="s">
        <v>425</v>
      </c>
      <c r="O11" s="139" t="s">
        <v>426</v>
      </c>
      <c r="P11" s="119"/>
      <c r="Q11" s="120"/>
      <c r="R11" s="120"/>
      <c r="S11" s="119"/>
      <c r="T11" s="119"/>
      <c r="U11" s="119"/>
      <c r="V11" s="119"/>
    </row>
    <row r="12" spans="1:22">
      <c r="A12" s="100">
        <v>2</v>
      </c>
      <c r="B12" s="131" t="s">
        <v>427</v>
      </c>
      <c r="C12" s="132"/>
      <c r="D12" s="133" t="s">
        <v>1144</v>
      </c>
      <c r="E12" s="598" t="b">
        <f>'消耗品-中間3'!K8</f>
        <v>1</v>
      </c>
      <c r="F12" s="598" t="b">
        <f t="shared" ref="F12:F52" si="0">E12</f>
        <v>1</v>
      </c>
      <c r="G12" s="598" t="b">
        <f t="shared" ref="G12:G52" si="1">E12</f>
        <v>1</v>
      </c>
      <c r="H12" s="603" t="b">
        <f t="shared" ref="H12:H52" si="2">E12</f>
        <v>1</v>
      </c>
      <c r="I12" s="140"/>
      <c r="J12" s="606"/>
      <c r="K12" s="131" t="s">
        <v>428</v>
      </c>
      <c r="L12" s="887"/>
      <c r="M12" s="137" t="s">
        <v>424</v>
      </c>
      <c r="N12" s="142" t="s">
        <v>1138</v>
      </c>
      <c r="O12" s="139" t="s">
        <v>426</v>
      </c>
      <c r="P12" s="119"/>
      <c r="Q12" s="120"/>
      <c r="R12" s="120"/>
      <c r="S12" s="119"/>
      <c r="T12" s="119"/>
      <c r="U12" s="119"/>
      <c r="V12" s="119"/>
    </row>
    <row r="13" spans="1:22">
      <c r="A13" s="100">
        <v>3</v>
      </c>
      <c r="B13" s="131" t="s">
        <v>429</v>
      </c>
      <c r="C13" s="132"/>
      <c r="D13" s="133" t="s">
        <v>1145</v>
      </c>
      <c r="E13" s="598" t="b">
        <f>'消耗品-中間3'!K9</f>
        <v>1</v>
      </c>
      <c r="F13" s="598" t="b">
        <f t="shared" si="0"/>
        <v>1</v>
      </c>
      <c r="G13" s="598" t="b">
        <f t="shared" si="1"/>
        <v>1</v>
      </c>
      <c r="H13" s="603" t="b">
        <f t="shared" si="2"/>
        <v>1</v>
      </c>
      <c r="I13" s="140"/>
      <c r="J13" s="606"/>
      <c r="K13" s="131" t="s">
        <v>430</v>
      </c>
      <c r="L13" s="887"/>
      <c r="M13" s="137" t="s">
        <v>424</v>
      </c>
      <c r="N13" s="143"/>
      <c r="O13" s="139" t="s">
        <v>426</v>
      </c>
      <c r="P13" s="119"/>
      <c r="Q13" s="120"/>
      <c r="R13" s="120"/>
      <c r="S13" s="119"/>
      <c r="T13" s="119"/>
      <c r="U13" s="119"/>
      <c r="V13" s="119"/>
    </row>
    <row r="14" spans="1:22" s="150" customFormat="1">
      <c r="A14" s="100">
        <v>4</v>
      </c>
      <c r="B14" s="131" t="s">
        <v>431</v>
      </c>
      <c r="C14" s="132"/>
      <c r="D14" s="133" t="s">
        <v>432</v>
      </c>
      <c r="E14" s="598" t="str">
        <f>'消耗品-中間3'!K10</f>
        <v>-</v>
      </c>
      <c r="F14" s="598" t="str">
        <f t="shared" si="0"/>
        <v>-</v>
      </c>
      <c r="G14" s="598" t="str">
        <f t="shared" si="1"/>
        <v>-</v>
      </c>
      <c r="H14" s="603" t="str">
        <f t="shared" si="2"/>
        <v>-</v>
      </c>
      <c r="I14" s="144"/>
      <c r="J14" s="606"/>
      <c r="K14" s="131" t="s">
        <v>433</v>
      </c>
      <c r="L14" s="887"/>
      <c r="M14" s="145" t="s">
        <v>434</v>
      </c>
      <c r="N14" s="146"/>
      <c r="O14" s="147" t="s">
        <v>435</v>
      </c>
      <c r="P14" s="148"/>
      <c r="Q14" s="149"/>
      <c r="R14" s="149"/>
      <c r="S14" s="148"/>
      <c r="T14" s="148"/>
      <c r="U14" s="148"/>
      <c r="V14" s="148"/>
    </row>
    <row r="15" spans="1:22">
      <c r="A15" s="100">
        <v>5</v>
      </c>
      <c r="B15" s="131" t="s">
        <v>436</v>
      </c>
      <c r="C15" s="132"/>
      <c r="D15" s="133" t="s">
        <v>1146</v>
      </c>
      <c r="E15" s="598" t="b">
        <f>'消耗品-中間3'!K11</f>
        <v>1</v>
      </c>
      <c r="F15" s="598" t="b">
        <f t="shared" si="0"/>
        <v>1</v>
      </c>
      <c r="G15" s="598" t="b">
        <f t="shared" si="1"/>
        <v>1</v>
      </c>
      <c r="H15" s="603" t="b">
        <f t="shared" si="2"/>
        <v>1</v>
      </c>
      <c r="I15" s="140"/>
      <c r="J15" s="606"/>
      <c r="K15" s="131" t="s">
        <v>433</v>
      </c>
      <c r="L15" s="887"/>
      <c r="M15" s="137" t="s">
        <v>424</v>
      </c>
      <c r="N15" s="143"/>
      <c r="O15" s="139" t="s">
        <v>426</v>
      </c>
      <c r="P15" s="119"/>
      <c r="Q15" s="120"/>
      <c r="R15" s="120"/>
      <c r="S15" s="119"/>
      <c r="T15" s="119"/>
      <c r="U15" s="119"/>
      <c r="V15" s="119"/>
    </row>
    <row r="16" spans="1:22">
      <c r="A16" s="100">
        <v>6</v>
      </c>
      <c r="B16" s="131" t="s">
        <v>437</v>
      </c>
      <c r="C16" s="132"/>
      <c r="D16" s="133" t="s">
        <v>1147</v>
      </c>
      <c r="E16" s="598" t="b">
        <f>'消耗品-中間3'!K12</f>
        <v>1</v>
      </c>
      <c r="F16" s="598" t="b">
        <f t="shared" si="0"/>
        <v>1</v>
      </c>
      <c r="G16" s="598" t="b">
        <f t="shared" si="1"/>
        <v>1</v>
      </c>
      <c r="H16" s="603" t="b">
        <f t="shared" si="2"/>
        <v>1</v>
      </c>
      <c r="I16" s="140"/>
      <c r="J16" s="607"/>
      <c r="K16" s="131" t="s">
        <v>433</v>
      </c>
      <c r="L16" s="887"/>
      <c r="M16" s="137" t="s">
        <v>424</v>
      </c>
      <c r="N16" s="143"/>
      <c r="O16" s="139" t="s">
        <v>426</v>
      </c>
      <c r="P16" s="119"/>
      <c r="Q16" s="120"/>
      <c r="R16" s="120"/>
      <c r="S16" s="119"/>
      <c r="T16" s="119"/>
      <c r="U16" s="119"/>
      <c r="V16" s="119"/>
    </row>
    <row r="17" spans="1:22">
      <c r="A17" s="100">
        <v>7</v>
      </c>
      <c r="B17" s="131" t="s">
        <v>438</v>
      </c>
      <c r="C17" s="132"/>
      <c r="D17" s="133" t="s">
        <v>1148</v>
      </c>
      <c r="E17" s="598" t="b">
        <f>'消耗品-中間3'!K13</f>
        <v>1</v>
      </c>
      <c r="F17" s="598" t="b">
        <f t="shared" si="0"/>
        <v>1</v>
      </c>
      <c r="G17" s="598" t="b">
        <f t="shared" si="1"/>
        <v>1</v>
      </c>
      <c r="H17" s="603" t="b">
        <f t="shared" si="2"/>
        <v>1</v>
      </c>
      <c r="I17" s="140"/>
      <c r="J17" s="604" t="s">
        <v>439</v>
      </c>
      <c r="K17" s="136" t="s">
        <v>422</v>
      </c>
      <c r="L17" s="887"/>
      <c r="M17" s="137" t="s">
        <v>424</v>
      </c>
      <c r="N17" s="143"/>
      <c r="O17" s="139" t="s">
        <v>426</v>
      </c>
      <c r="P17" s="119"/>
      <c r="Q17" s="120"/>
      <c r="R17" s="120"/>
      <c r="S17" s="119"/>
      <c r="T17" s="119"/>
      <c r="U17" s="119"/>
      <c r="V17" s="119"/>
    </row>
    <row r="18" spans="1:22">
      <c r="A18" s="100">
        <v>8</v>
      </c>
      <c r="B18" s="131" t="s">
        <v>440</v>
      </c>
      <c r="C18" s="132"/>
      <c r="D18" s="133" t="s">
        <v>1149</v>
      </c>
      <c r="E18" s="598" t="b">
        <f>'消耗品-中間3'!K14</f>
        <v>1</v>
      </c>
      <c r="F18" s="598" t="b">
        <f t="shared" si="0"/>
        <v>1</v>
      </c>
      <c r="G18" s="598" t="b">
        <f t="shared" si="1"/>
        <v>1</v>
      </c>
      <c r="H18" s="603" t="b">
        <f t="shared" si="2"/>
        <v>1</v>
      </c>
      <c r="I18" s="140"/>
      <c r="J18" s="606"/>
      <c r="K18" s="131" t="s">
        <v>428</v>
      </c>
      <c r="L18" s="887"/>
      <c r="M18" s="137" t="s">
        <v>424</v>
      </c>
      <c r="N18" s="143"/>
      <c r="O18" s="139" t="s">
        <v>426</v>
      </c>
      <c r="P18" s="119"/>
      <c r="Q18" s="120"/>
      <c r="R18" s="120"/>
      <c r="S18" s="119"/>
      <c r="T18" s="119"/>
      <c r="U18" s="119"/>
      <c r="V18" s="119"/>
    </row>
    <row r="19" spans="1:22">
      <c r="A19" s="100">
        <v>9</v>
      </c>
      <c r="B19" s="131" t="s">
        <v>441</v>
      </c>
      <c r="C19" s="132"/>
      <c r="D19" s="133" t="s">
        <v>1150</v>
      </c>
      <c r="E19" s="598" t="b">
        <f>'消耗品-中間3'!K15</f>
        <v>1</v>
      </c>
      <c r="F19" s="598" t="b">
        <f t="shared" si="0"/>
        <v>1</v>
      </c>
      <c r="G19" s="598" t="b">
        <f t="shared" si="1"/>
        <v>1</v>
      </c>
      <c r="H19" s="603" t="b">
        <f t="shared" si="2"/>
        <v>1</v>
      </c>
      <c r="I19" s="140"/>
      <c r="J19" s="606"/>
      <c r="K19" s="131" t="s">
        <v>430</v>
      </c>
      <c r="L19" s="887"/>
      <c r="M19" s="137" t="s">
        <v>424</v>
      </c>
      <c r="N19" s="143"/>
      <c r="O19" s="139" t="s">
        <v>426</v>
      </c>
      <c r="P19" s="119"/>
      <c r="Q19" s="120"/>
      <c r="R19" s="120"/>
      <c r="S19" s="119"/>
      <c r="T19" s="119"/>
      <c r="U19" s="119"/>
      <c r="V19" s="119"/>
    </row>
    <row r="20" spans="1:22">
      <c r="A20" s="100">
        <v>10</v>
      </c>
      <c r="B20" s="131" t="s">
        <v>442</v>
      </c>
      <c r="C20" s="132"/>
      <c r="D20" s="133" t="s">
        <v>1151</v>
      </c>
      <c r="E20" s="598" t="b">
        <f>'消耗品-中間3'!K16</f>
        <v>1</v>
      </c>
      <c r="F20" s="598" t="b">
        <f t="shared" si="0"/>
        <v>1</v>
      </c>
      <c r="G20" s="598" t="b">
        <f t="shared" si="1"/>
        <v>1</v>
      </c>
      <c r="H20" s="603" t="b">
        <f t="shared" si="2"/>
        <v>1</v>
      </c>
      <c r="I20" s="140"/>
      <c r="J20" s="607"/>
      <c r="K20" s="131" t="s">
        <v>433</v>
      </c>
      <c r="L20" s="887"/>
      <c r="M20" s="137" t="s">
        <v>424</v>
      </c>
      <c r="N20" s="143"/>
      <c r="O20" s="139" t="s">
        <v>426</v>
      </c>
      <c r="P20" s="119"/>
      <c r="Q20" s="120"/>
      <c r="R20" s="120"/>
      <c r="S20" s="119"/>
      <c r="T20" s="119"/>
      <c r="U20" s="119"/>
      <c r="V20" s="119"/>
    </row>
    <row r="21" spans="1:22" s="164" customFormat="1">
      <c r="A21" s="100">
        <v>11</v>
      </c>
      <c r="B21" s="131" t="s">
        <v>443</v>
      </c>
      <c r="C21" s="132"/>
      <c r="D21" s="133" t="s">
        <v>1152</v>
      </c>
      <c r="E21" s="598" t="str">
        <f>'消耗品-中間3'!K17</f>
        <v>-</v>
      </c>
      <c r="F21" s="598" t="str">
        <f t="shared" si="0"/>
        <v>-</v>
      </c>
      <c r="G21" s="598" t="str">
        <f t="shared" si="1"/>
        <v>-</v>
      </c>
      <c r="H21" s="603" t="str">
        <f t="shared" si="2"/>
        <v>-</v>
      </c>
      <c r="I21" s="157"/>
      <c r="J21" s="165" t="s">
        <v>439</v>
      </c>
      <c r="K21" s="131" t="s">
        <v>444</v>
      </c>
      <c r="L21" s="887"/>
      <c r="M21" s="159" t="s">
        <v>445</v>
      </c>
      <c r="N21" s="160"/>
      <c r="O21" s="161" t="s">
        <v>446</v>
      </c>
      <c r="P21" s="162"/>
      <c r="Q21" s="163"/>
      <c r="R21" s="163"/>
      <c r="S21" s="162"/>
      <c r="T21" s="162"/>
      <c r="U21" s="162"/>
      <c r="V21" s="162"/>
    </row>
    <row r="22" spans="1:22" s="164" customFormat="1">
      <c r="A22" s="100">
        <v>12</v>
      </c>
      <c r="B22" s="131" t="s">
        <v>447</v>
      </c>
      <c r="C22" s="132"/>
      <c r="D22" s="133" t="s">
        <v>1153</v>
      </c>
      <c r="E22" s="598" t="str">
        <f>'消耗品-中間3'!K18</f>
        <v>-</v>
      </c>
      <c r="F22" s="598" t="str">
        <f t="shared" si="0"/>
        <v>-</v>
      </c>
      <c r="G22" s="598" t="str">
        <f t="shared" si="1"/>
        <v>-</v>
      </c>
      <c r="H22" s="603" t="str">
        <f t="shared" si="2"/>
        <v>-</v>
      </c>
      <c r="I22" s="157"/>
      <c r="J22" s="165" t="s">
        <v>448</v>
      </c>
      <c r="K22" s="131" t="s">
        <v>449</v>
      </c>
      <c r="L22" s="887"/>
      <c r="M22" s="159" t="s">
        <v>445</v>
      </c>
      <c r="N22" s="160"/>
      <c r="O22" s="183" t="s">
        <v>467</v>
      </c>
      <c r="P22" s="162"/>
      <c r="Q22" s="163"/>
      <c r="R22" s="163"/>
      <c r="S22" s="162"/>
      <c r="T22" s="162"/>
      <c r="U22" s="162"/>
      <c r="V22" s="162"/>
    </row>
    <row r="23" spans="1:22" s="164" customFormat="1">
      <c r="A23" s="100">
        <v>13</v>
      </c>
      <c r="B23" s="131" t="s">
        <v>1141</v>
      </c>
      <c r="C23" s="132"/>
      <c r="D23" s="133" t="s">
        <v>1225</v>
      </c>
      <c r="E23" s="598" t="str">
        <f>'消耗品-中間3'!K19</f>
        <v>-</v>
      </c>
      <c r="F23" s="598" t="str">
        <f t="shared" si="0"/>
        <v>-</v>
      </c>
      <c r="G23" s="598" t="str">
        <f t="shared" si="1"/>
        <v>-</v>
      </c>
      <c r="H23" s="603" t="str">
        <f t="shared" si="2"/>
        <v>-</v>
      </c>
      <c r="I23" s="157"/>
      <c r="J23" s="609"/>
      <c r="K23" s="610"/>
      <c r="L23" s="887"/>
      <c r="M23" s="159"/>
      <c r="N23" s="160"/>
      <c r="O23" s="183" t="s">
        <v>467</v>
      </c>
      <c r="P23" s="162"/>
      <c r="Q23" s="163"/>
      <c r="R23" s="163"/>
      <c r="S23" s="162"/>
      <c r="T23" s="162"/>
      <c r="U23" s="162"/>
      <c r="V23" s="162"/>
    </row>
    <row r="24" spans="1:22">
      <c r="A24" s="100">
        <v>14</v>
      </c>
      <c r="B24" s="131" t="s">
        <v>450</v>
      </c>
      <c r="C24" s="132"/>
      <c r="D24" s="133" t="s">
        <v>1154</v>
      </c>
      <c r="E24" s="598" t="b">
        <f>'消耗品-中間3'!K20</f>
        <v>1</v>
      </c>
      <c r="F24" s="598" t="b">
        <f t="shared" si="0"/>
        <v>1</v>
      </c>
      <c r="G24" s="598" t="b">
        <f t="shared" si="1"/>
        <v>1</v>
      </c>
      <c r="H24" s="603" t="b">
        <f t="shared" si="2"/>
        <v>1</v>
      </c>
      <c r="I24" s="140"/>
      <c r="J24" s="165" t="s">
        <v>451</v>
      </c>
      <c r="K24" s="131" t="s">
        <v>444</v>
      </c>
      <c r="L24" s="887"/>
      <c r="M24" s="137" t="s">
        <v>424</v>
      </c>
      <c r="N24" s="143"/>
      <c r="O24" s="166" t="s">
        <v>426</v>
      </c>
      <c r="P24" s="119"/>
      <c r="Q24" s="120"/>
      <c r="R24" s="120"/>
      <c r="S24" s="119"/>
      <c r="T24" s="119"/>
      <c r="U24" s="119"/>
      <c r="V24" s="119"/>
    </row>
    <row r="25" spans="1:22">
      <c r="A25" s="100">
        <v>15</v>
      </c>
      <c r="B25" s="131" t="s">
        <v>452</v>
      </c>
      <c r="C25" s="132"/>
      <c r="D25" s="133" t="s">
        <v>1155</v>
      </c>
      <c r="E25" s="598" t="str">
        <f>'消耗品-中間3'!K21</f>
        <v>-</v>
      </c>
      <c r="F25" s="598" t="str">
        <f t="shared" si="0"/>
        <v>-</v>
      </c>
      <c r="G25" s="598" t="str">
        <f t="shared" si="1"/>
        <v>-</v>
      </c>
      <c r="H25" s="603" t="str">
        <f t="shared" si="2"/>
        <v>-</v>
      </c>
      <c r="I25" s="140"/>
      <c r="J25" s="165" t="s">
        <v>453</v>
      </c>
      <c r="K25" s="131" t="s">
        <v>444</v>
      </c>
      <c r="L25" s="887"/>
      <c r="M25" s="137" t="s">
        <v>424</v>
      </c>
      <c r="N25" s="143"/>
      <c r="O25" s="183" t="s">
        <v>467</v>
      </c>
      <c r="P25" s="119"/>
      <c r="Q25" s="120"/>
      <c r="R25" s="120"/>
      <c r="S25" s="119"/>
      <c r="T25" s="119"/>
      <c r="U25" s="119"/>
      <c r="V25" s="119"/>
    </row>
    <row r="26" spans="1:22" s="174" customFormat="1">
      <c r="A26" s="100">
        <v>16</v>
      </c>
      <c r="B26" s="131" t="s">
        <v>454</v>
      </c>
      <c r="C26" s="132"/>
      <c r="D26" s="133" t="s">
        <v>1156</v>
      </c>
      <c r="E26" s="598" t="str">
        <f>'消耗品-中間3'!K22</f>
        <v>-</v>
      </c>
      <c r="F26" s="598" t="str">
        <f t="shared" si="0"/>
        <v>-</v>
      </c>
      <c r="G26" s="598" t="str">
        <f t="shared" si="1"/>
        <v>-</v>
      </c>
      <c r="H26" s="603" t="str">
        <f t="shared" si="2"/>
        <v>-</v>
      </c>
      <c r="I26" s="168"/>
      <c r="J26" s="165" t="s">
        <v>455</v>
      </c>
      <c r="K26" s="131" t="s">
        <v>449</v>
      </c>
      <c r="L26" s="887"/>
      <c r="M26" s="170" t="s">
        <v>456</v>
      </c>
      <c r="N26" s="171"/>
      <c r="O26" s="183" t="s">
        <v>467</v>
      </c>
      <c r="P26" s="172"/>
      <c r="Q26" s="173"/>
      <c r="R26" s="173"/>
      <c r="S26" s="172"/>
      <c r="T26" s="172"/>
      <c r="U26" s="172"/>
      <c r="V26" s="172"/>
    </row>
    <row r="27" spans="1:22">
      <c r="A27" s="100">
        <v>17</v>
      </c>
      <c r="B27" s="131" t="s">
        <v>457</v>
      </c>
      <c r="C27" s="132"/>
      <c r="D27" s="133" t="s">
        <v>1157</v>
      </c>
      <c r="E27" s="598" t="str">
        <f>'消耗品-中間3'!K23</f>
        <v>-</v>
      </c>
      <c r="F27" s="598" t="str">
        <f t="shared" si="0"/>
        <v>-</v>
      </c>
      <c r="G27" s="598" t="str">
        <f t="shared" si="1"/>
        <v>-</v>
      </c>
      <c r="H27" s="603" t="str">
        <f t="shared" si="2"/>
        <v>-</v>
      </c>
      <c r="I27" s="140"/>
      <c r="J27" s="165" t="s">
        <v>395</v>
      </c>
      <c r="K27" s="131" t="s">
        <v>433</v>
      </c>
      <c r="L27" s="887"/>
      <c r="M27" s="137" t="s">
        <v>424</v>
      </c>
      <c r="N27" s="143"/>
      <c r="O27" s="183" t="s">
        <v>467</v>
      </c>
      <c r="P27" s="119"/>
      <c r="Q27" s="120"/>
      <c r="R27" s="120"/>
      <c r="S27" s="119"/>
      <c r="T27" s="119"/>
      <c r="U27" s="119"/>
      <c r="V27" s="119"/>
    </row>
    <row r="28" spans="1:22">
      <c r="A28" s="100">
        <v>18</v>
      </c>
      <c r="B28" s="131" t="s">
        <v>458</v>
      </c>
      <c r="C28" s="132"/>
      <c r="D28" s="133" t="s">
        <v>1158</v>
      </c>
      <c r="E28" s="598" t="str">
        <f>'消耗品-中間3'!K24</f>
        <v>-</v>
      </c>
      <c r="F28" s="598" t="str">
        <f t="shared" si="0"/>
        <v>-</v>
      </c>
      <c r="G28" s="598" t="str">
        <f t="shared" si="1"/>
        <v>-</v>
      </c>
      <c r="H28" s="603" t="str">
        <f t="shared" si="2"/>
        <v>-</v>
      </c>
      <c r="I28" s="140"/>
      <c r="J28" s="165" t="s">
        <v>459</v>
      </c>
      <c r="K28" s="131" t="s">
        <v>444</v>
      </c>
      <c r="L28" s="887"/>
      <c r="M28" s="175" t="s">
        <v>460</v>
      </c>
      <c r="N28" s="143"/>
      <c r="O28" s="183" t="s">
        <v>467</v>
      </c>
      <c r="P28" s="162"/>
      <c r="Q28" s="120"/>
      <c r="R28" s="120"/>
      <c r="S28" s="119"/>
      <c r="T28" s="119"/>
      <c r="U28" s="119"/>
      <c r="V28" s="119"/>
    </row>
    <row r="29" spans="1:22" s="164" customFormat="1">
      <c r="A29" s="100">
        <v>19</v>
      </c>
      <c r="B29" s="131" t="s">
        <v>461</v>
      </c>
      <c r="C29" s="132"/>
      <c r="D29" s="133" t="s">
        <v>1159</v>
      </c>
      <c r="E29" s="598" t="str">
        <f>'消耗品-中間3'!K25</f>
        <v>-</v>
      </c>
      <c r="F29" s="598" t="str">
        <f t="shared" si="0"/>
        <v>-</v>
      </c>
      <c r="G29" s="598" t="str">
        <f t="shared" si="1"/>
        <v>-</v>
      </c>
      <c r="H29" s="603" t="str">
        <f t="shared" si="2"/>
        <v>-</v>
      </c>
      <c r="I29" s="157"/>
      <c r="J29" s="165" t="s">
        <v>462</v>
      </c>
      <c r="K29" s="131" t="s">
        <v>449</v>
      </c>
      <c r="L29" s="887"/>
      <c r="M29" s="175" t="s">
        <v>460</v>
      </c>
      <c r="N29" s="160"/>
      <c r="O29" s="161" t="s">
        <v>446</v>
      </c>
      <c r="P29" s="162"/>
      <c r="Q29" s="163"/>
      <c r="R29" s="163"/>
      <c r="S29" s="162"/>
      <c r="T29" s="162"/>
      <c r="U29" s="162"/>
      <c r="V29" s="162"/>
    </row>
    <row r="30" spans="1:22">
      <c r="A30" s="100">
        <v>20</v>
      </c>
      <c r="B30" s="131" t="s">
        <v>394</v>
      </c>
      <c r="C30" s="132"/>
      <c r="D30" s="133" t="s">
        <v>1160</v>
      </c>
      <c r="E30" s="598" t="str">
        <f>'消耗品-中間3'!K26</f>
        <v>-</v>
      </c>
      <c r="F30" s="598" t="str">
        <f t="shared" si="0"/>
        <v>-</v>
      </c>
      <c r="G30" s="598" t="str">
        <f t="shared" si="1"/>
        <v>-</v>
      </c>
      <c r="H30" s="603" t="str">
        <f t="shared" si="2"/>
        <v>-</v>
      </c>
      <c r="I30" s="140"/>
      <c r="J30" s="165" t="s">
        <v>463</v>
      </c>
      <c r="K30" s="131" t="s">
        <v>444</v>
      </c>
      <c r="L30" s="887"/>
      <c r="M30" s="175" t="s">
        <v>460</v>
      </c>
      <c r="N30" s="143"/>
      <c r="O30" s="161" t="s">
        <v>446</v>
      </c>
      <c r="P30" s="162"/>
      <c r="Q30" s="120"/>
      <c r="R30" s="120"/>
      <c r="S30" s="119"/>
      <c r="T30" s="119"/>
      <c r="U30" s="119"/>
      <c r="V30" s="119"/>
    </row>
    <row r="31" spans="1:22" s="186" customFormat="1">
      <c r="A31" s="100">
        <v>21</v>
      </c>
      <c r="B31" s="131" t="s">
        <v>464</v>
      </c>
      <c r="C31" s="132"/>
      <c r="D31" s="133" t="s">
        <v>1161</v>
      </c>
      <c r="E31" s="598" t="str">
        <f>'消耗品-中間3'!K28</f>
        <v>-</v>
      </c>
      <c r="F31" s="598" t="str">
        <f t="shared" si="0"/>
        <v>-</v>
      </c>
      <c r="G31" s="598" t="str">
        <f t="shared" si="1"/>
        <v>-</v>
      </c>
      <c r="H31" s="603" t="str">
        <f t="shared" si="2"/>
        <v>-</v>
      </c>
      <c r="I31" s="179"/>
      <c r="J31" s="165" t="s">
        <v>465</v>
      </c>
      <c r="K31" s="131" t="s">
        <v>449</v>
      </c>
      <c r="L31" s="887"/>
      <c r="M31" s="181" t="s">
        <v>466</v>
      </c>
      <c r="N31" s="182"/>
      <c r="O31" s="183" t="s">
        <v>467</v>
      </c>
      <c r="P31" s="184"/>
      <c r="Q31" s="185"/>
      <c r="R31" s="185"/>
      <c r="S31" s="184"/>
      <c r="T31" s="184"/>
      <c r="U31" s="184"/>
      <c r="V31" s="184"/>
    </row>
    <row r="32" spans="1:22" s="186" customFormat="1">
      <c r="A32" s="100">
        <v>22</v>
      </c>
      <c r="B32" s="131" t="s">
        <v>468</v>
      </c>
      <c r="C32" s="132"/>
      <c r="D32" s="133" t="s">
        <v>1162</v>
      </c>
      <c r="E32" s="598" t="str">
        <f>'消耗品-中間3'!K33</f>
        <v>-</v>
      </c>
      <c r="F32" s="598" t="str">
        <f t="shared" si="0"/>
        <v>-</v>
      </c>
      <c r="G32" s="598" t="str">
        <f t="shared" si="1"/>
        <v>-</v>
      </c>
      <c r="H32" s="603" t="str">
        <f t="shared" si="2"/>
        <v>-</v>
      </c>
      <c r="I32" s="179"/>
      <c r="J32" s="165" t="s">
        <v>469</v>
      </c>
      <c r="K32" s="131" t="s">
        <v>449</v>
      </c>
      <c r="L32" s="887"/>
      <c r="M32" s="181" t="s">
        <v>466</v>
      </c>
      <c r="N32" s="182"/>
      <c r="O32" s="183" t="s">
        <v>467</v>
      </c>
      <c r="P32" s="184"/>
      <c r="Q32" s="185"/>
      <c r="R32" s="185"/>
      <c r="S32" s="184"/>
      <c r="T32" s="184"/>
      <c r="U32" s="184"/>
      <c r="V32" s="184"/>
    </row>
    <row r="33" spans="1:22">
      <c r="A33" s="100">
        <v>23</v>
      </c>
      <c r="B33" s="131" t="s">
        <v>470</v>
      </c>
      <c r="C33" s="132"/>
      <c r="D33" s="133" t="s">
        <v>1163</v>
      </c>
      <c r="E33" s="598" t="str">
        <f>'消耗品-中間3'!K29</f>
        <v>-</v>
      </c>
      <c r="F33" s="598" t="str">
        <f t="shared" si="0"/>
        <v>-</v>
      </c>
      <c r="G33" s="598" t="str">
        <f t="shared" si="1"/>
        <v>-</v>
      </c>
      <c r="H33" s="603" t="str">
        <f t="shared" si="2"/>
        <v>-</v>
      </c>
      <c r="I33" s="157"/>
      <c r="J33" s="165" t="s">
        <v>471</v>
      </c>
      <c r="K33" s="136" t="s">
        <v>422</v>
      </c>
      <c r="L33" s="887"/>
      <c r="M33" s="159" t="s">
        <v>445</v>
      </c>
      <c r="N33" s="143"/>
      <c r="O33" s="183" t="s">
        <v>467</v>
      </c>
      <c r="P33" s="162"/>
      <c r="Q33" s="120"/>
      <c r="R33" s="120"/>
      <c r="S33" s="119"/>
      <c r="T33" s="119"/>
      <c r="U33" s="119"/>
      <c r="V33" s="119"/>
    </row>
    <row r="34" spans="1:22">
      <c r="A34" s="100">
        <v>24</v>
      </c>
      <c r="B34" s="131" t="s">
        <v>472</v>
      </c>
      <c r="C34" s="132"/>
      <c r="D34" s="133" t="s">
        <v>1164</v>
      </c>
      <c r="E34" s="598" t="str">
        <f>'消耗品-中間3'!K30</f>
        <v>-</v>
      </c>
      <c r="F34" s="598" t="str">
        <f t="shared" si="0"/>
        <v>-</v>
      </c>
      <c r="G34" s="598" t="str">
        <f t="shared" si="1"/>
        <v>-</v>
      </c>
      <c r="H34" s="603" t="str">
        <f t="shared" si="2"/>
        <v>-</v>
      </c>
      <c r="I34" s="157"/>
      <c r="J34" s="165" t="s">
        <v>471</v>
      </c>
      <c r="K34" s="131" t="s">
        <v>428</v>
      </c>
      <c r="L34" s="887"/>
      <c r="M34" s="159" t="s">
        <v>445</v>
      </c>
      <c r="N34" s="143"/>
      <c r="O34" s="183" t="s">
        <v>467</v>
      </c>
      <c r="P34" s="162"/>
      <c r="Q34" s="120"/>
      <c r="R34" s="120"/>
      <c r="S34" s="119"/>
      <c r="T34" s="119"/>
      <c r="U34" s="119"/>
      <c r="V34" s="119"/>
    </row>
    <row r="35" spans="1:22">
      <c r="A35" s="100">
        <v>25</v>
      </c>
      <c r="B35" s="131" t="s">
        <v>473</v>
      </c>
      <c r="C35" s="132"/>
      <c r="D35" s="133" t="s">
        <v>1165</v>
      </c>
      <c r="E35" s="598" t="str">
        <f>'消耗品-中間3'!K31</f>
        <v>-</v>
      </c>
      <c r="F35" s="598" t="str">
        <f t="shared" si="0"/>
        <v>-</v>
      </c>
      <c r="G35" s="598" t="str">
        <f t="shared" si="1"/>
        <v>-</v>
      </c>
      <c r="H35" s="603" t="str">
        <f t="shared" si="2"/>
        <v>-</v>
      </c>
      <c r="I35" s="157"/>
      <c r="J35" s="165" t="s">
        <v>471</v>
      </c>
      <c r="K35" s="131" t="s">
        <v>430</v>
      </c>
      <c r="L35" s="887"/>
      <c r="M35" s="159" t="s">
        <v>445</v>
      </c>
      <c r="N35" s="143"/>
      <c r="O35" s="183" t="s">
        <v>467</v>
      </c>
      <c r="P35" s="162"/>
      <c r="Q35" s="120"/>
      <c r="R35" s="120"/>
      <c r="S35" s="119"/>
      <c r="T35" s="119"/>
      <c r="U35" s="119"/>
      <c r="V35" s="119"/>
    </row>
    <row r="36" spans="1:22">
      <c r="A36" s="100">
        <v>26</v>
      </c>
      <c r="B36" s="131" t="s">
        <v>474</v>
      </c>
      <c r="C36" s="132"/>
      <c r="D36" s="133" t="s">
        <v>1166</v>
      </c>
      <c r="E36" s="598" t="str">
        <f>'消耗品-中間3'!K32</f>
        <v>-</v>
      </c>
      <c r="F36" s="598" t="str">
        <f t="shared" si="0"/>
        <v>-</v>
      </c>
      <c r="G36" s="598" t="str">
        <f t="shared" si="1"/>
        <v>-</v>
      </c>
      <c r="H36" s="603" t="str">
        <f t="shared" si="2"/>
        <v>-</v>
      </c>
      <c r="I36" s="157"/>
      <c r="J36" s="165" t="s">
        <v>471</v>
      </c>
      <c r="K36" s="131" t="s">
        <v>433</v>
      </c>
      <c r="L36" s="887"/>
      <c r="M36" s="159" t="s">
        <v>445</v>
      </c>
      <c r="N36" s="143"/>
      <c r="O36" s="183" t="s">
        <v>467</v>
      </c>
      <c r="P36" s="162"/>
      <c r="Q36" s="120"/>
      <c r="R36" s="120"/>
      <c r="S36" s="119"/>
      <c r="T36" s="119"/>
      <c r="U36" s="119"/>
      <c r="V36" s="119"/>
    </row>
    <row r="37" spans="1:22" s="164" customFormat="1">
      <c r="A37" s="100">
        <v>27</v>
      </c>
      <c r="B37" s="131" t="s">
        <v>483</v>
      </c>
      <c r="C37" s="132"/>
      <c r="D37" s="133" t="s">
        <v>1167</v>
      </c>
      <c r="E37" s="598" t="str">
        <f>'消耗品-中間3'!K34</f>
        <v>-</v>
      </c>
      <c r="F37" s="598" t="str">
        <f t="shared" si="0"/>
        <v>-</v>
      </c>
      <c r="G37" s="598" t="str">
        <f t="shared" si="1"/>
        <v>-</v>
      </c>
      <c r="H37" s="603" t="str">
        <f t="shared" si="2"/>
        <v>-</v>
      </c>
      <c r="I37" s="157"/>
      <c r="J37" s="165" t="s">
        <v>483</v>
      </c>
      <c r="K37" s="131" t="s">
        <v>449</v>
      </c>
      <c r="L37" s="887"/>
      <c r="M37" s="159" t="s">
        <v>445</v>
      </c>
      <c r="N37" s="160"/>
      <c r="O37" s="183" t="s">
        <v>467</v>
      </c>
      <c r="P37" s="162"/>
      <c r="Q37" s="163"/>
      <c r="R37" s="163"/>
      <c r="S37" s="162"/>
      <c r="T37" s="162"/>
      <c r="U37" s="162"/>
      <c r="V37" s="162"/>
    </row>
    <row r="38" spans="1:22" s="164" customFormat="1">
      <c r="A38" s="100">
        <v>28</v>
      </c>
      <c r="B38" s="131" t="s">
        <v>484</v>
      </c>
      <c r="C38" s="132"/>
      <c r="D38" s="133" t="s">
        <v>1168</v>
      </c>
      <c r="E38" s="598" t="str">
        <f>'消耗品-中間3'!K35</f>
        <v>-</v>
      </c>
      <c r="F38" s="598" t="str">
        <f t="shared" si="0"/>
        <v>-</v>
      </c>
      <c r="G38" s="598" t="str">
        <f t="shared" si="1"/>
        <v>-</v>
      </c>
      <c r="H38" s="603" t="str">
        <f t="shared" si="2"/>
        <v>-</v>
      </c>
      <c r="I38" s="157"/>
      <c r="J38" s="165" t="s">
        <v>484</v>
      </c>
      <c r="K38" s="131" t="s">
        <v>449</v>
      </c>
      <c r="L38" s="887"/>
      <c r="M38" s="159" t="s">
        <v>445</v>
      </c>
      <c r="N38" s="160"/>
      <c r="O38" s="183" t="s">
        <v>467</v>
      </c>
      <c r="P38" s="162"/>
      <c r="Q38" s="163"/>
      <c r="R38" s="163"/>
      <c r="S38" s="162"/>
      <c r="T38" s="162"/>
      <c r="U38" s="162"/>
      <c r="V38" s="162"/>
    </row>
    <row r="39" spans="1:22" s="164" customFormat="1">
      <c r="A39" s="100">
        <v>29</v>
      </c>
      <c r="B39" s="131" t="s">
        <v>485</v>
      </c>
      <c r="C39" s="132"/>
      <c r="D39" s="133" t="s">
        <v>1169</v>
      </c>
      <c r="E39" s="598" t="str">
        <f>'消耗品-中間3'!K36</f>
        <v>-</v>
      </c>
      <c r="F39" s="598" t="str">
        <f t="shared" si="0"/>
        <v>-</v>
      </c>
      <c r="G39" s="598" t="str">
        <f t="shared" si="1"/>
        <v>-</v>
      </c>
      <c r="H39" s="603" t="str">
        <f t="shared" si="2"/>
        <v>-</v>
      </c>
      <c r="I39" s="157"/>
      <c r="J39" s="165" t="s">
        <v>485</v>
      </c>
      <c r="K39" s="131" t="s">
        <v>449</v>
      </c>
      <c r="L39" s="887"/>
      <c r="M39" s="159" t="s">
        <v>445</v>
      </c>
      <c r="N39" s="160"/>
      <c r="O39" s="183" t="s">
        <v>467</v>
      </c>
      <c r="P39" s="162"/>
      <c r="Q39" s="163"/>
      <c r="R39" s="163"/>
      <c r="S39" s="162"/>
      <c r="T39" s="162"/>
      <c r="U39" s="162"/>
      <c r="V39" s="162"/>
    </row>
    <row r="40" spans="1:22" s="164" customFormat="1">
      <c r="A40" s="100">
        <v>30</v>
      </c>
      <c r="B40" s="131" t="s">
        <v>1140</v>
      </c>
      <c r="C40" s="132"/>
      <c r="D40" s="133" t="s">
        <v>1227</v>
      </c>
      <c r="E40" s="598" t="str">
        <f>'消耗品-中間3'!K37</f>
        <v>-</v>
      </c>
      <c r="F40" s="598" t="str">
        <f t="shared" si="0"/>
        <v>-</v>
      </c>
      <c r="G40" s="598" t="str">
        <f t="shared" si="1"/>
        <v>-</v>
      </c>
      <c r="H40" s="603" t="str">
        <f t="shared" si="2"/>
        <v>-</v>
      </c>
      <c r="I40" s="157"/>
      <c r="J40" s="609"/>
      <c r="K40" s="610"/>
      <c r="L40" s="887"/>
      <c r="M40" s="159"/>
      <c r="N40" s="160"/>
      <c r="O40" s="183" t="s">
        <v>467</v>
      </c>
      <c r="P40" s="162"/>
      <c r="Q40" s="163"/>
      <c r="R40" s="163"/>
      <c r="S40" s="162"/>
      <c r="T40" s="162"/>
      <c r="U40" s="162"/>
      <c r="V40" s="162"/>
    </row>
    <row r="41" spans="1:22" s="164" customFormat="1">
      <c r="A41" s="100">
        <v>31</v>
      </c>
      <c r="B41" s="131" t="s">
        <v>1139</v>
      </c>
      <c r="C41" s="132"/>
      <c r="D41" s="133" t="s">
        <v>1228</v>
      </c>
      <c r="E41" s="598" t="str">
        <f>'消耗品-中間3'!K27</f>
        <v>-</v>
      </c>
      <c r="F41" s="598" t="str">
        <f t="shared" si="0"/>
        <v>-</v>
      </c>
      <c r="G41" s="598" t="str">
        <f t="shared" si="1"/>
        <v>-</v>
      </c>
      <c r="H41" s="603" t="str">
        <f t="shared" si="2"/>
        <v>-</v>
      </c>
      <c r="I41" s="157"/>
      <c r="J41" s="609"/>
      <c r="K41" s="610"/>
      <c r="L41" s="887"/>
      <c r="M41" s="159"/>
      <c r="N41" s="160"/>
      <c r="O41" s="183" t="s">
        <v>467</v>
      </c>
      <c r="P41" s="162"/>
      <c r="Q41" s="163"/>
      <c r="R41" s="163"/>
      <c r="S41" s="162"/>
      <c r="T41" s="162"/>
      <c r="U41" s="162"/>
      <c r="V41" s="162"/>
    </row>
    <row r="42" spans="1:22">
      <c r="A42" s="100">
        <v>32</v>
      </c>
      <c r="B42" s="131" t="s">
        <v>475</v>
      </c>
      <c r="C42" s="132"/>
      <c r="D42" s="133" t="s">
        <v>1170</v>
      </c>
      <c r="E42" s="598" t="str">
        <f>'消耗品-中間3'!K38</f>
        <v>-</v>
      </c>
      <c r="F42" s="598" t="str">
        <f t="shared" si="0"/>
        <v>-</v>
      </c>
      <c r="G42" s="598" t="str">
        <f t="shared" si="1"/>
        <v>-</v>
      </c>
      <c r="H42" s="603" t="str">
        <f t="shared" si="2"/>
        <v>-</v>
      </c>
      <c r="I42" s="157"/>
      <c r="J42" s="165" t="s">
        <v>476</v>
      </c>
      <c r="K42" s="131" t="s">
        <v>477</v>
      </c>
      <c r="L42" s="887"/>
      <c r="M42" s="159" t="s">
        <v>445</v>
      </c>
      <c r="N42" s="143"/>
      <c r="O42" s="183" t="s">
        <v>467</v>
      </c>
      <c r="P42" s="162"/>
      <c r="Q42" s="120"/>
      <c r="R42" s="120"/>
      <c r="S42" s="119"/>
      <c r="T42" s="119"/>
      <c r="U42" s="119"/>
      <c r="V42" s="119"/>
    </row>
    <row r="43" spans="1:22">
      <c r="A43" s="100">
        <v>33</v>
      </c>
      <c r="B43" s="131" t="s">
        <v>478</v>
      </c>
      <c r="C43" s="132"/>
      <c r="D43" s="133" t="s">
        <v>1171</v>
      </c>
      <c r="E43" s="598" t="str">
        <f>'消耗品-中間3'!K39</f>
        <v>-</v>
      </c>
      <c r="F43" s="598" t="str">
        <f t="shared" si="0"/>
        <v>-</v>
      </c>
      <c r="G43" s="598" t="str">
        <f t="shared" si="1"/>
        <v>-</v>
      </c>
      <c r="H43" s="603" t="str">
        <f t="shared" si="2"/>
        <v>-</v>
      </c>
      <c r="I43" s="157"/>
      <c r="J43" s="165" t="s">
        <v>476</v>
      </c>
      <c r="K43" s="131" t="s">
        <v>477</v>
      </c>
      <c r="L43" s="887"/>
      <c r="M43" s="159"/>
      <c r="N43" s="143"/>
      <c r="O43" s="183" t="s">
        <v>467</v>
      </c>
      <c r="P43" s="184"/>
      <c r="Q43" s="120"/>
      <c r="R43" s="120"/>
      <c r="S43" s="119"/>
      <c r="T43" s="119"/>
      <c r="U43" s="119"/>
      <c r="V43" s="119"/>
    </row>
    <row r="44" spans="1:22">
      <c r="A44" s="100">
        <v>34</v>
      </c>
      <c r="B44" s="131" t="s">
        <v>479</v>
      </c>
      <c r="C44" s="132"/>
      <c r="D44" s="133" t="s">
        <v>1172</v>
      </c>
      <c r="E44" s="598" t="str">
        <f>'消耗品-中間3'!K40</f>
        <v>-</v>
      </c>
      <c r="F44" s="598" t="str">
        <f t="shared" si="0"/>
        <v>-</v>
      </c>
      <c r="G44" s="598" t="str">
        <f t="shared" si="1"/>
        <v>-</v>
      </c>
      <c r="H44" s="603" t="str">
        <f t="shared" si="2"/>
        <v>-</v>
      </c>
      <c r="I44" s="157"/>
      <c r="J44" s="165" t="s">
        <v>476</v>
      </c>
      <c r="K44" s="131" t="s">
        <v>477</v>
      </c>
      <c r="L44" s="887"/>
      <c r="M44" s="159" t="s">
        <v>445</v>
      </c>
      <c r="N44" s="143"/>
      <c r="O44" s="183" t="s">
        <v>467</v>
      </c>
      <c r="P44" s="184"/>
      <c r="Q44" s="120"/>
      <c r="R44" s="120"/>
      <c r="S44" s="119"/>
      <c r="T44" s="119"/>
      <c r="U44" s="119"/>
      <c r="V44" s="119"/>
    </row>
    <row r="45" spans="1:22">
      <c r="A45" s="100">
        <v>35</v>
      </c>
      <c r="B45" s="131" t="s">
        <v>480</v>
      </c>
      <c r="C45" s="132"/>
      <c r="D45" s="133" t="s">
        <v>1173</v>
      </c>
      <c r="E45" s="598" t="str">
        <f>'消耗品-中間3'!K41</f>
        <v>-</v>
      </c>
      <c r="F45" s="598" t="str">
        <f t="shared" si="0"/>
        <v>-</v>
      </c>
      <c r="G45" s="598" t="str">
        <f t="shared" si="1"/>
        <v>-</v>
      </c>
      <c r="H45" s="603" t="str">
        <f t="shared" si="2"/>
        <v>-</v>
      </c>
      <c r="I45" s="157"/>
      <c r="J45" s="165" t="s">
        <v>476</v>
      </c>
      <c r="K45" s="131" t="s">
        <v>477</v>
      </c>
      <c r="L45" s="887"/>
      <c r="M45" s="159" t="s">
        <v>445</v>
      </c>
      <c r="N45" s="143"/>
      <c r="O45" s="183" t="s">
        <v>467</v>
      </c>
      <c r="P45" s="184"/>
      <c r="Q45" s="120"/>
      <c r="R45" s="120"/>
      <c r="S45" s="119"/>
      <c r="T45" s="119"/>
      <c r="U45" s="119"/>
      <c r="V45" s="119"/>
    </row>
    <row r="46" spans="1:22">
      <c r="A46" s="100">
        <v>36</v>
      </c>
      <c r="B46" s="131" t="s">
        <v>481</v>
      </c>
      <c r="C46" s="132"/>
      <c r="D46" s="133" t="s">
        <v>1174</v>
      </c>
      <c r="E46" s="598" t="str">
        <f>'消耗品-中間3'!K42</f>
        <v>-</v>
      </c>
      <c r="F46" s="598" t="str">
        <f t="shared" si="0"/>
        <v>-</v>
      </c>
      <c r="G46" s="598" t="str">
        <f t="shared" si="1"/>
        <v>-</v>
      </c>
      <c r="H46" s="603" t="str">
        <f t="shared" si="2"/>
        <v>-</v>
      </c>
      <c r="I46" s="157"/>
      <c r="J46" s="165" t="s">
        <v>482</v>
      </c>
      <c r="K46" s="131" t="s">
        <v>477</v>
      </c>
      <c r="L46" s="887"/>
      <c r="M46" s="159" t="s">
        <v>445</v>
      </c>
      <c r="N46" s="143"/>
      <c r="O46" s="183" t="s">
        <v>467</v>
      </c>
      <c r="P46" s="184"/>
      <c r="Q46" s="120"/>
      <c r="R46" s="120"/>
      <c r="S46" s="119"/>
      <c r="T46" s="119"/>
      <c r="U46" s="119"/>
      <c r="V46" s="119"/>
    </row>
    <row r="47" spans="1:22" s="480" customFormat="1">
      <c r="A47" s="100">
        <v>37</v>
      </c>
      <c r="B47" s="131" t="s">
        <v>859</v>
      </c>
      <c r="C47" s="132"/>
      <c r="D47" s="133" t="s">
        <v>1175</v>
      </c>
      <c r="E47" s="598" t="str">
        <f>'消耗品-中間3'!K43</f>
        <v>-</v>
      </c>
      <c r="F47" s="598" t="str">
        <f t="shared" si="0"/>
        <v>-</v>
      </c>
      <c r="G47" s="598" t="str">
        <f t="shared" si="1"/>
        <v>-</v>
      </c>
      <c r="H47" s="603" t="str">
        <f t="shared" si="2"/>
        <v>-</v>
      </c>
      <c r="I47" s="477"/>
      <c r="J47" s="411" t="s">
        <v>860</v>
      </c>
      <c r="K47" s="137" t="s">
        <v>488</v>
      </c>
      <c r="L47" s="887"/>
      <c r="M47" s="159"/>
      <c r="N47" s="143"/>
      <c r="O47" s="183" t="s">
        <v>467</v>
      </c>
      <c r="P47" s="184"/>
      <c r="Q47" s="478"/>
      <c r="R47" s="479"/>
    </row>
    <row r="48" spans="1:22" s="480" customFormat="1">
      <c r="A48" s="100">
        <v>38</v>
      </c>
      <c r="B48" s="131" t="s">
        <v>861</v>
      </c>
      <c r="C48" s="132"/>
      <c r="D48" s="133" t="s">
        <v>1176</v>
      </c>
      <c r="E48" s="598" t="str">
        <f>'消耗品-中間3'!K44</f>
        <v>-</v>
      </c>
      <c r="F48" s="598" t="str">
        <f t="shared" si="0"/>
        <v>-</v>
      </c>
      <c r="G48" s="598" t="str">
        <f t="shared" si="1"/>
        <v>-</v>
      </c>
      <c r="H48" s="603" t="str">
        <f t="shared" si="2"/>
        <v>-</v>
      </c>
      <c r="I48" s="477"/>
      <c r="J48" s="611" t="s">
        <v>1142</v>
      </c>
      <c r="K48" s="612" t="s">
        <v>739</v>
      </c>
      <c r="L48" s="887"/>
      <c r="M48" s="159"/>
      <c r="N48" s="143"/>
      <c r="O48" s="183" t="s">
        <v>467</v>
      </c>
      <c r="P48" s="184"/>
      <c r="Q48" s="478"/>
      <c r="R48" s="479"/>
    </row>
    <row r="49" spans="1:22" s="186" customFormat="1">
      <c r="A49" s="100">
        <v>39</v>
      </c>
      <c r="B49" s="131" t="s">
        <v>486</v>
      </c>
      <c r="C49" s="132"/>
      <c r="D49" s="133" t="s">
        <v>1177</v>
      </c>
      <c r="E49" s="598" t="str">
        <f>'消耗品-中間3'!K45</f>
        <v>-</v>
      </c>
      <c r="F49" s="598" t="str">
        <f t="shared" si="0"/>
        <v>-</v>
      </c>
      <c r="G49" s="598" t="str">
        <f t="shared" si="1"/>
        <v>-</v>
      </c>
      <c r="H49" s="603" t="str">
        <f t="shared" si="2"/>
        <v>-</v>
      </c>
      <c r="I49" s="187"/>
      <c r="J49" s="413" t="s">
        <v>487</v>
      </c>
      <c r="K49" s="612" t="s">
        <v>739</v>
      </c>
      <c r="L49" s="887"/>
      <c r="M49" s="181" t="s">
        <v>466</v>
      </c>
      <c r="N49" s="182"/>
      <c r="O49" s="183" t="s">
        <v>467</v>
      </c>
      <c r="P49" s="184"/>
      <c r="Q49" s="185"/>
      <c r="R49" s="185"/>
      <c r="S49" s="184"/>
      <c r="T49" s="184"/>
      <c r="U49" s="184"/>
      <c r="V49" s="184"/>
    </row>
    <row r="50" spans="1:22" s="186" customFormat="1">
      <c r="A50" s="100">
        <v>40</v>
      </c>
      <c r="B50" s="131" t="s">
        <v>489</v>
      </c>
      <c r="C50" s="132"/>
      <c r="D50" s="133" t="s">
        <v>1178</v>
      </c>
      <c r="E50" s="598" t="str">
        <f>'消耗品-中間3'!K46</f>
        <v>-</v>
      </c>
      <c r="F50" s="598" t="str">
        <f t="shared" si="0"/>
        <v>-</v>
      </c>
      <c r="G50" s="598" t="str">
        <f t="shared" si="1"/>
        <v>-</v>
      </c>
      <c r="H50" s="603" t="str">
        <f t="shared" si="2"/>
        <v>-</v>
      </c>
      <c r="I50" s="187"/>
      <c r="J50" s="413" t="s">
        <v>490</v>
      </c>
      <c r="K50" s="612" t="s">
        <v>739</v>
      </c>
      <c r="L50" s="887"/>
      <c r="M50" s="181" t="s">
        <v>466</v>
      </c>
      <c r="N50" s="182"/>
      <c r="O50" s="183" t="s">
        <v>467</v>
      </c>
      <c r="P50" s="190"/>
      <c r="Q50" s="185"/>
      <c r="R50" s="185"/>
      <c r="S50" s="184"/>
      <c r="T50" s="184"/>
      <c r="U50" s="184"/>
      <c r="V50" s="184"/>
    </row>
    <row r="51" spans="1:22" s="186" customFormat="1">
      <c r="A51" s="100">
        <v>41</v>
      </c>
      <c r="B51" s="131" t="s">
        <v>492</v>
      </c>
      <c r="C51" s="132"/>
      <c r="D51" s="133" t="s">
        <v>1179</v>
      </c>
      <c r="E51" s="598" t="str">
        <f>'消耗品-中間3'!K47</f>
        <v>-</v>
      </c>
      <c r="F51" s="598" t="str">
        <f t="shared" si="0"/>
        <v>-</v>
      </c>
      <c r="G51" s="598" t="str">
        <f t="shared" si="1"/>
        <v>-</v>
      </c>
      <c r="H51" s="603" t="str">
        <f t="shared" si="2"/>
        <v>-</v>
      </c>
      <c r="I51" s="187"/>
      <c r="J51" s="413" t="s">
        <v>493</v>
      </c>
      <c r="K51" s="612" t="s">
        <v>739</v>
      </c>
      <c r="L51" s="887"/>
      <c r="M51" s="181" t="s">
        <v>466</v>
      </c>
      <c r="N51" s="182"/>
      <c r="O51" s="183" t="s">
        <v>467</v>
      </c>
      <c r="P51" s="190"/>
      <c r="Q51" s="185"/>
      <c r="R51" s="185"/>
      <c r="S51" s="184"/>
      <c r="T51" s="184"/>
      <c r="U51" s="184"/>
      <c r="V51" s="184"/>
    </row>
    <row r="52" spans="1:22" s="186" customFormat="1">
      <c r="A52" s="100">
        <v>42</v>
      </c>
      <c r="B52" s="131" t="s">
        <v>494</v>
      </c>
      <c r="C52" s="132"/>
      <c r="D52" s="151" t="s">
        <v>1180</v>
      </c>
      <c r="E52" s="599" t="str">
        <f>'消耗品-中間3'!K48</f>
        <v>-</v>
      </c>
      <c r="F52" s="599" t="str">
        <f t="shared" si="0"/>
        <v>-</v>
      </c>
      <c r="G52" s="599" t="str">
        <f t="shared" si="1"/>
        <v>-</v>
      </c>
      <c r="H52" s="603" t="str">
        <f t="shared" si="2"/>
        <v>-</v>
      </c>
      <c r="I52" s="191"/>
      <c r="J52" s="413" t="s">
        <v>495</v>
      </c>
      <c r="K52" s="612" t="s">
        <v>739</v>
      </c>
      <c r="L52" s="888"/>
      <c r="M52" s="181" t="s">
        <v>466</v>
      </c>
      <c r="N52" s="193"/>
      <c r="O52" s="183" t="s">
        <v>467</v>
      </c>
      <c r="P52" s="190"/>
      <c r="Q52" s="185"/>
      <c r="R52" s="185"/>
      <c r="S52" s="184"/>
      <c r="T52" s="184"/>
      <c r="U52" s="185"/>
      <c r="V52" s="184"/>
    </row>
    <row r="53" spans="1:22">
      <c r="B53" s="109"/>
      <c r="C53" s="194"/>
      <c r="D53" s="194"/>
      <c r="E53" s="675"/>
      <c r="F53" s="675"/>
      <c r="G53" s="675"/>
      <c r="H53" s="675"/>
      <c r="I53" s="109" t="s">
        <v>496</v>
      </c>
      <c r="J53" s="109"/>
      <c r="U53" s="120"/>
    </row>
    <row r="54" spans="1:22">
      <c r="B54" s="109"/>
      <c r="C54" s="194"/>
      <c r="D54" s="194"/>
      <c r="E54" s="675"/>
      <c r="F54" s="675"/>
      <c r="G54" s="675"/>
      <c r="H54" s="675"/>
      <c r="I54" s="109"/>
      <c r="J54" s="109"/>
      <c r="U54" s="120"/>
    </row>
    <row r="55" spans="1:22">
      <c r="B55" s="103" t="s">
        <v>497</v>
      </c>
      <c r="C55" s="194"/>
      <c r="D55" s="194"/>
      <c r="E55" s="675"/>
      <c r="F55" s="675"/>
      <c r="G55" s="675"/>
      <c r="H55" s="675"/>
      <c r="U55" s="120"/>
    </row>
    <row r="56" spans="1:22">
      <c r="B56" s="103" t="s">
        <v>498</v>
      </c>
      <c r="C56" s="194"/>
      <c r="D56" s="194"/>
      <c r="E56" s="675"/>
      <c r="F56" s="675"/>
      <c r="G56" s="675"/>
      <c r="H56" s="675"/>
      <c r="U56" s="120"/>
    </row>
    <row r="57" spans="1:22">
      <c r="B57" s="110" t="s">
        <v>403</v>
      </c>
      <c r="C57" s="111"/>
      <c r="D57" s="196"/>
      <c r="E57" s="676"/>
      <c r="F57" s="676"/>
      <c r="G57" s="676"/>
      <c r="H57" s="677"/>
      <c r="I57" s="113" t="s">
        <v>499</v>
      </c>
      <c r="J57" s="114"/>
      <c r="K57" s="115"/>
      <c r="L57" s="116"/>
      <c r="M57" s="197"/>
      <c r="N57" s="198"/>
      <c r="O57" s="113" t="s">
        <v>500</v>
      </c>
      <c r="P57" s="113"/>
      <c r="Q57" s="116"/>
      <c r="R57" s="116"/>
      <c r="S57" s="199"/>
      <c r="T57" s="200"/>
      <c r="U57" s="120"/>
    </row>
    <row r="58" spans="1:22" ht="26.25">
      <c r="B58" s="201" t="s">
        <v>501</v>
      </c>
      <c r="C58" s="202" t="s">
        <v>502</v>
      </c>
      <c r="D58" s="203"/>
      <c r="E58" s="520"/>
      <c r="F58" s="520"/>
      <c r="G58" s="520"/>
      <c r="H58" s="678"/>
      <c r="I58" s="204" t="s">
        <v>503</v>
      </c>
      <c r="J58" s="205" t="s">
        <v>504</v>
      </c>
      <c r="K58" s="206" t="s">
        <v>505</v>
      </c>
      <c r="L58" s="206" t="s">
        <v>506</v>
      </c>
      <c r="M58" s="206" t="s">
        <v>507</v>
      </c>
      <c r="N58" s="207" t="s">
        <v>414</v>
      </c>
      <c r="O58" s="208" t="s">
        <v>508</v>
      </c>
      <c r="P58" s="209" t="s">
        <v>509</v>
      </c>
      <c r="Q58" s="210" t="s">
        <v>510</v>
      </c>
      <c r="R58" s="211" t="s">
        <v>511</v>
      </c>
      <c r="S58" s="209" t="s">
        <v>512</v>
      </c>
      <c r="T58" s="209" t="s">
        <v>414</v>
      </c>
      <c r="U58" s="120"/>
    </row>
    <row r="59" spans="1:22">
      <c r="B59" s="212" t="s">
        <v>513</v>
      </c>
      <c r="C59" s="213" t="s">
        <v>514</v>
      </c>
      <c r="D59" s="214"/>
      <c r="E59" s="679"/>
      <c r="F59" s="679"/>
      <c r="G59" s="679"/>
      <c r="H59" s="680"/>
      <c r="I59" s="140" t="s">
        <v>397</v>
      </c>
      <c r="J59" s="215" t="s">
        <v>397</v>
      </c>
      <c r="K59" s="140" t="s">
        <v>397</v>
      </c>
      <c r="L59" s="216" t="s">
        <v>397</v>
      </c>
      <c r="M59" s="215" t="s">
        <v>397</v>
      </c>
      <c r="N59" s="217" t="s">
        <v>515</v>
      </c>
      <c r="O59" s="134" t="s">
        <v>397</v>
      </c>
      <c r="P59" s="215" t="s">
        <v>397</v>
      </c>
      <c r="Q59" s="218" t="s">
        <v>397</v>
      </c>
      <c r="R59" s="218" t="s">
        <v>397</v>
      </c>
      <c r="S59" s="219" t="s">
        <v>397</v>
      </c>
      <c r="T59" s="220" t="s">
        <v>515</v>
      </c>
      <c r="U59" s="120"/>
    </row>
    <row r="60" spans="1:22">
      <c r="B60" s="221" t="s">
        <v>427</v>
      </c>
      <c r="C60" s="213" t="s">
        <v>516</v>
      </c>
      <c r="D60" s="963"/>
      <c r="E60" s="681"/>
      <c r="F60" s="681"/>
      <c r="G60" s="681"/>
      <c r="H60" s="682"/>
      <c r="I60" s="218" t="s">
        <v>517</v>
      </c>
      <c r="J60" s="135" t="s">
        <v>518</v>
      </c>
      <c r="K60" s="218" t="s">
        <v>519</v>
      </c>
      <c r="L60" s="842" t="s">
        <v>520</v>
      </c>
      <c r="M60" s="215" t="s">
        <v>521</v>
      </c>
      <c r="N60" s="217"/>
      <c r="O60" s="218" t="s">
        <v>517</v>
      </c>
      <c r="P60" s="135" t="s">
        <v>522</v>
      </c>
      <c r="Q60" s="222" t="s">
        <v>523</v>
      </c>
      <c r="R60" s="842" t="s">
        <v>520</v>
      </c>
      <c r="S60" s="219" t="s">
        <v>521</v>
      </c>
      <c r="T60" s="220"/>
      <c r="U60" s="120"/>
    </row>
    <row r="61" spans="1:22">
      <c r="B61" s="221" t="s">
        <v>524</v>
      </c>
      <c r="C61" s="213" t="s">
        <v>525</v>
      </c>
      <c r="D61" s="963"/>
      <c r="E61" s="681"/>
      <c r="F61" s="681"/>
      <c r="G61" s="681"/>
      <c r="H61" s="682"/>
      <c r="I61" s="216"/>
      <c r="J61" s="223"/>
      <c r="K61" s="216"/>
      <c r="L61" s="815"/>
      <c r="M61" s="215" t="s">
        <v>526</v>
      </c>
      <c r="N61" s="217"/>
      <c r="O61" s="216"/>
      <c r="P61" s="223"/>
      <c r="Q61" s="216"/>
      <c r="R61" s="815"/>
      <c r="S61" s="219" t="s">
        <v>526</v>
      </c>
      <c r="T61" s="220"/>
      <c r="U61" s="120"/>
    </row>
    <row r="62" spans="1:22">
      <c r="B62" s="224" t="s">
        <v>527</v>
      </c>
      <c r="C62" s="225" t="s">
        <v>528</v>
      </c>
      <c r="D62" s="963"/>
      <c r="E62" s="681"/>
      <c r="F62" s="681"/>
      <c r="G62" s="681"/>
      <c r="H62" s="682"/>
      <c r="I62" s="216"/>
      <c r="J62" s="223"/>
      <c r="K62" s="216"/>
      <c r="L62" s="815"/>
      <c r="M62" s="226" t="s">
        <v>528</v>
      </c>
      <c r="N62" s="217"/>
      <c r="O62" s="216"/>
      <c r="P62" s="223"/>
      <c r="Q62" s="216"/>
      <c r="R62" s="815"/>
      <c r="S62" s="227" t="s">
        <v>528</v>
      </c>
      <c r="T62" s="220"/>
      <c r="U62" s="120"/>
    </row>
    <row r="63" spans="1:22">
      <c r="B63" s="221" t="s">
        <v>529</v>
      </c>
      <c r="C63" s="225" t="s">
        <v>530</v>
      </c>
      <c r="D63" s="963"/>
      <c r="E63" s="683"/>
      <c r="F63" s="683"/>
      <c r="G63" s="683"/>
      <c r="H63" s="684"/>
      <c r="I63" s="228"/>
      <c r="J63" s="229"/>
      <c r="K63" s="228"/>
      <c r="L63" s="815"/>
      <c r="M63" s="230" t="s">
        <v>531</v>
      </c>
      <c r="N63" s="231"/>
      <c r="O63" s="228"/>
      <c r="P63" s="229"/>
      <c r="Q63" s="228"/>
      <c r="R63" s="815"/>
      <c r="S63" s="232" t="s">
        <v>531</v>
      </c>
      <c r="T63" s="233"/>
      <c r="U63" s="120"/>
    </row>
    <row r="64" spans="1:22" s="164" customFormat="1">
      <c r="A64" s="154"/>
      <c r="B64" s="221" t="s">
        <v>532</v>
      </c>
      <c r="C64" s="213" t="s">
        <v>533</v>
      </c>
      <c r="D64" s="963"/>
      <c r="E64" s="681"/>
      <c r="F64" s="681"/>
      <c r="G64" s="681"/>
      <c r="H64" s="682"/>
      <c r="I64" s="216"/>
      <c r="J64" s="223"/>
      <c r="K64" s="216"/>
      <c r="L64" s="815"/>
      <c r="M64" s="215" t="s">
        <v>533</v>
      </c>
      <c r="N64" s="217"/>
      <c r="O64" s="216"/>
      <c r="P64" s="223"/>
      <c r="Q64" s="216"/>
      <c r="R64" s="815"/>
      <c r="S64" s="219" t="s">
        <v>533</v>
      </c>
      <c r="T64" s="220"/>
      <c r="U64" s="120"/>
    </row>
    <row r="65" spans="1:21">
      <c r="B65" s="221" t="s">
        <v>534</v>
      </c>
      <c r="C65" s="234" t="s">
        <v>535</v>
      </c>
      <c r="D65" s="235"/>
      <c r="E65" s="685"/>
      <c r="F65" s="685"/>
      <c r="G65" s="685"/>
      <c r="H65" s="686"/>
      <c r="I65" s="216"/>
      <c r="J65" s="223"/>
      <c r="K65" s="216"/>
      <c r="L65" s="236"/>
      <c r="M65" s="230" t="s">
        <v>536</v>
      </c>
      <c r="N65" s="237" t="s">
        <v>537</v>
      </c>
      <c r="O65" s="216"/>
      <c r="P65" s="223"/>
      <c r="Q65" s="216"/>
      <c r="R65" s="216"/>
      <c r="S65" s="232" t="s">
        <v>536</v>
      </c>
      <c r="T65" s="238" t="s">
        <v>537</v>
      </c>
      <c r="U65" s="120"/>
    </row>
    <row r="66" spans="1:21">
      <c r="B66" s="221"/>
      <c r="C66" s="239"/>
      <c r="D66" s="235"/>
      <c r="E66" s="685"/>
      <c r="F66" s="685"/>
      <c r="G66" s="685"/>
      <c r="H66" s="686"/>
      <c r="I66" s="216"/>
      <c r="J66" s="223"/>
      <c r="K66" s="216"/>
      <c r="L66" s="842" t="s">
        <v>538</v>
      </c>
      <c r="M66" s="215" t="s">
        <v>536</v>
      </c>
      <c r="N66" s="240"/>
      <c r="O66" s="216"/>
      <c r="P66" s="223"/>
      <c r="Q66" s="216"/>
      <c r="R66" s="842" t="s">
        <v>538</v>
      </c>
      <c r="S66" s="219" t="s">
        <v>536</v>
      </c>
      <c r="T66" s="241"/>
      <c r="U66" s="120"/>
    </row>
    <row r="67" spans="1:21">
      <c r="B67" s="221"/>
      <c r="C67" s="213" t="s">
        <v>539</v>
      </c>
      <c r="D67" s="235"/>
      <c r="E67" s="685"/>
      <c r="F67" s="685"/>
      <c r="G67" s="685"/>
      <c r="H67" s="686"/>
      <c r="I67" s="140"/>
      <c r="J67" s="223"/>
      <c r="K67" s="216"/>
      <c r="L67" s="815"/>
      <c r="M67" s="215" t="s">
        <v>540</v>
      </c>
      <c r="N67" s="217"/>
      <c r="O67" s="140"/>
      <c r="P67" s="223"/>
      <c r="Q67" s="216"/>
      <c r="R67" s="815"/>
      <c r="S67" s="219" t="s">
        <v>540</v>
      </c>
      <c r="T67" s="220"/>
      <c r="U67" s="120"/>
    </row>
    <row r="68" spans="1:21">
      <c r="B68" s="221"/>
      <c r="C68" s="242" t="s">
        <v>541</v>
      </c>
      <c r="D68" s="235"/>
      <c r="E68" s="685"/>
      <c r="F68" s="685"/>
      <c r="G68" s="685"/>
      <c r="H68" s="686"/>
      <c r="I68" s="140"/>
      <c r="J68" s="223"/>
      <c r="K68" s="140"/>
      <c r="L68" s="815"/>
      <c r="M68" s="230" t="s">
        <v>542</v>
      </c>
      <c r="N68" s="964" t="s">
        <v>543</v>
      </c>
      <c r="O68" s="140"/>
      <c r="P68" s="223"/>
      <c r="Q68" s="216"/>
      <c r="R68" s="815"/>
      <c r="S68" s="232" t="s">
        <v>542</v>
      </c>
      <c r="T68" s="966" t="s">
        <v>543</v>
      </c>
      <c r="U68" s="120"/>
    </row>
    <row r="69" spans="1:21">
      <c r="B69" s="221"/>
      <c r="C69" s="243"/>
      <c r="D69" s="235"/>
      <c r="E69" s="685"/>
      <c r="F69" s="685"/>
      <c r="G69" s="685"/>
      <c r="H69" s="686"/>
      <c r="I69" s="140"/>
      <c r="J69" s="223"/>
      <c r="K69" s="140"/>
      <c r="L69" s="816"/>
      <c r="M69" s="230" t="s">
        <v>544</v>
      </c>
      <c r="N69" s="951"/>
      <c r="O69" s="140"/>
      <c r="P69" s="223"/>
      <c r="Q69" s="216"/>
      <c r="R69" s="816"/>
      <c r="S69" s="232" t="s">
        <v>544</v>
      </c>
      <c r="T69" s="953"/>
      <c r="U69" s="120"/>
    </row>
    <row r="70" spans="1:21" s="244" customFormat="1">
      <c r="A70" s="119"/>
      <c r="B70" s="221"/>
      <c r="C70" s="234" t="s">
        <v>545</v>
      </c>
      <c r="D70" s="235"/>
      <c r="E70" s="685"/>
      <c r="F70" s="685"/>
      <c r="G70" s="685"/>
      <c r="H70" s="686"/>
      <c r="I70" s="140"/>
      <c r="J70" s="223"/>
      <c r="K70" s="140"/>
      <c r="L70" s="137" t="s">
        <v>520</v>
      </c>
      <c r="M70" s="245" t="s">
        <v>546</v>
      </c>
      <c r="N70" s="217"/>
      <c r="O70" s="140"/>
      <c r="P70" s="223"/>
      <c r="Q70" s="216"/>
      <c r="R70" s="137" t="s">
        <v>520</v>
      </c>
      <c r="S70" s="246" t="s">
        <v>546</v>
      </c>
      <c r="T70" s="220"/>
      <c r="U70" s="120"/>
    </row>
    <row r="71" spans="1:21" ht="29.25" thickBot="1">
      <c r="B71" s="247"/>
      <c r="C71" s="248"/>
      <c r="D71" s="235"/>
      <c r="E71" s="685"/>
      <c r="F71" s="685"/>
      <c r="G71" s="685"/>
      <c r="H71" s="686"/>
      <c r="I71" s="249"/>
      <c r="J71" s="250"/>
      <c r="K71" s="249"/>
      <c r="L71" s="251" t="s">
        <v>547</v>
      </c>
      <c r="M71" s="252" t="s">
        <v>546</v>
      </c>
      <c r="N71" s="253"/>
      <c r="O71" s="249"/>
      <c r="P71" s="250"/>
      <c r="Q71" s="251"/>
      <c r="R71" s="251" t="s">
        <v>538</v>
      </c>
      <c r="S71" s="254" t="s">
        <v>546</v>
      </c>
      <c r="T71" s="255"/>
      <c r="U71" s="120"/>
    </row>
    <row r="72" spans="1:21" ht="15" thickTop="1">
      <c r="B72" s="221" t="s">
        <v>548</v>
      </c>
      <c r="C72" s="256" t="s">
        <v>549</v>
      </c>
      <c r="D72" s="235"/>
      <c r="E72" s="685"/>
      <c r="F72" s="685"/>
      <c r="G72" s="685"/>
      <c r="H72" s="686"/>
      <c r="I72" s="257" t="s">
        <v>550</v>
      </c>
      <c r="J72" s="245" t="s">
        <v>550</v>
      </c>
      <c r="K72" s="257" t="s">
        <v>550</v>
      </c>
      <c r="L72" s="258" t="s">
        <v>550</v>
      </c>
      <c r="M72" s="245" t="s">
        <v>550</v>
      </c>
      <c r="N72" s="240" t="s">
        <v>515</v>
      </c>
      <c r="O72" s="257" t="s">
        <v>550</v>
      </c>
      <c r="P72" s="245" t="s">
        <v>550</v>
      </c>
      <c r="Q72" s="258" t="s">
        <v>550</v>
      </c>
      <c r="R72" s="258" t="s">
        <v>550</v>
      </c>
      <c r="S72" s="246" t="s">
        <v>550</v>
      </c>
      <c r="T72" s="241" t="s">
        <v>515</v>
      </c>
      <c r="U72" s="120"/>
    </row>
    <row r="73" spans="1:21">
      <c r="B73" s="221" t="s">
        <v>551</v>
      </c>
      <c r="C73" s="213" t="s">
        <v>552</v>
      </c>
      <c r="D73" s="235"/>
      <c r="E73" s="685"/>
      <c r="F73" s="685"/>
      <c r="G73" s="685"/>
      <c r="H73" s="686"/>
      <c r="I73" s="218" t="s">
        <v>553</v>
      </c>
      <c r="J73" s="135" t="s">
        <v>554</v>
      </c>
      <c r="K73" s="153" t="s">
        <v>555</v>
      </c>
      <c r="L73" s="842" t="s">
        <v>556</v>
      </c>
      <c r="M73" s="215" t="s">
        <v>557</v>
      </c>
      <c r="N73" s="240"/>
      <c r="O73" s="218" t="s">
        <v>553</v>
      </c>
      <c r="P73" s="135" t="s">
        <v>554</v>
      </c>
      <c r="Q73" s="153" t="s">
        <v>555</v>
      </c>
      <c r="R73" s="842" t="s">
        <v>556</v>
      </c>
      <c r="S73" s="219" t="s">
        <v>557</v>
      </c>
      <c r="T73" s="241"/>
      <c r="U73" s="120"/>
    </row>
    <row r="74" spans="1:21">
      <c r="B74" s="221" t="s">
        <v>558</v>
      </c>
      <c r="C74" s="213" t="s">
        <v>559</v>
      </c>
      <c r="D74" s="235"/>
      <c r="E74" s="685"/>
      <c r="F74" s="685"/>
      <c r="G74" s="685"/>
      <c r="H74" s="686"/>
      <c r="I74" s="216"/>
      <c r="J74" s="223"/>
      <c r="K74" s="141"/>
      <c r="L74" s="815"/>
      <c r="M74" s="215" t="s">
        <v>560</v>
      </c>
      <c r="N74" s="240"/>
      <c r="O74" s="216"/>
      <c r="P74" s="223"/>
      <c r="Q74" s="141"/>
      <c r="R74" s="815"/>
      <c r="S74" s="219" t="s">
        <v>560</v>
      </c>
      <c r="T74" s="241"/>
      <c r="U74" s="120"/>
    </row>
    <row r="75" spans="1:21">
      <c r="B75" s="221" t="s">
        <v>561</v>
      </c>
      <c r="C75" s="259" t="s">
        <v>562</v>
      </c>
      <c r="D75" s="235"/>
      <c r="E75" s="685"/>
      <c r="F75" s="685"/>
      <c r="G75" s="685"/>
      <c r="H75" s="686"/>
      <c r="I75" s="216"/>
      <c r="J75" s="223"/>
      <c r="K75" s="141"/>
      <c r="L75" s="815"/>
      <c r="M75" s="215" t="s">
        <v>563</v>
      </c>
      <c r="N75" s="240"/>
      <c r="O75" s="216"/>
      <c r="P75" s="223"/>
      <c r="Q75" s="141"/>
      <c r="R75" s="815"/>
      <c r="S75" s="219" t="s">
        <v>563</v>
      </c>
      <c r="T75" s="241"/>
      <c r="U75" s="120"/>
    </row>
    <row r="76" spans="1:21">
      <c r="B76" s="221" t="s">
        <v>564</v>
      </c>
      <c r="C76" s="213" t="s">
        <v>565</v>
      </c>
      <c r="D76" s="235"/>
      <c r="E76" s="685"/>
      <c r="F76" s="685"/>
      <c r="G76" s="685"/>
      <c r="H76" s="686"/>
      <c r="I76" s="216"/>
      <c r="J76" s="223"/>
      <c r="K76" s="141"/>
      <c r="L76" s="815"/>
      <c r="M76" s="215" t="s">
        <v>565</v>
      </c>
      <c r="N76" s="240"/>
      <c r="O76" s="216"/>
      <c r="P76" s="223"/>
      <c r="Q76" s="141"/>
      <c r="R76" s="815"/>
      <c r="S76" s="219" t="s">
        <v>565</v>
      </c>
      <c r="T76" s="241"/>
      <c r="U76" s="120"/>
    </row>
    <row r="77" spans="1:21">
      <c r="B77" s="221"/>
      <c r="C77" s="234" t="s">
        <v>566</v>
      </c>
      <c r="D77" s="235"/>
      <c r="E77" s="685"/>
      <c r="F77" s="685"/>
      <c r="G77" s="685"/>
      <c r="H77" s="686"/>
      <c r="I77" s="216"/>
      <c r="J77" s="223"/>
      <c r="K77" s="141"/>
      <c r="L77" s="816"/>
      <c r="M77" s="215" t="s">
        <v>567</v>
      </c>
      <c r="N77" s="237" t="s">
        <v>537</v>
      </c>
      <c r="O77" s="216"/>
      <c r="P77" s="223"/>
      <c r="Q77" s="141"/>
      <c r="R77" s="816"/>
      <c r="S77" s="219" t="s">
        <v>567</v>
      </c>
      <c r="T77" s="238" t="s">
        <v>537</v>
      </c>
      <c r="U77" s="120"/>
    </row>
    <row r="78" spans="1:21" ht="15" customHeight="1">
      <c r="B78" s="221"/>
      <c r="C78" s="239"/>
      <c r="D78" s="235"/>
      <c r="E78" s="685"/>
      <c r="F78" s="685"/>
      <c r="G78" s="685"/>
      <c r="H78" s="686"/>
      <c r="I78" s="216"/>
      <c r="J78" s="223"/>
      <c r="K78" s="141"/>
      <c r="L78" s="842" t="s">
        <v>568</v>
      </c>
      <c r="M78" s="215" t="s">
        <v>567</v>
      </c>
      <c r="N78" s="240"/>
      <c r="O78" s="216"/>
      <c r="P78" s="223"/>
      <c r="Q78" s="141"/>
      <c r="R78" s="842" t="s">
        <v>568</v>
      </c>
      <c r="S78" s="219" t="s">
        <v>567</v>
      </c>
      <c r="T78" s="241"/>
      <c r="U78" s="120"/>
    </row>
    <row r="79" spans="1:21" ht="15" customHeight="1">
      <c r="B79" s="221"/>
      <c r="C79" s="234" t="s">
        <v>569</v>
      </c>
      <c r="D79" s="235"/>
      <c r="E79" s="685"/>
      <c r="F79" s="685"/>
      <c r="G79" s="685"/>
      <c r="H79" s="686"/>
      <c r="I79" s="216"/>
      <c r="J79" s="223"/>
      <c r="K79" s="141"/>
      <c r="L79" s="967"/>
      <c r="M79" s="215" t="s">
        <v>570</v>
      </c>
      <c r="N79" s="240"/>
      <c r="O79" s="216"/>
      <c r="P79" s="223"/>
      <c r="Q79" s="141"/>
      <c r="R79" s="967"/>
      <c r="S79" s="219" t="s">
        <v>570</v>
      </c>
      <c r="T79" s="241"/>
      <c r="U79" s="120"/>
    </row>
    <row r="80" spans="1:21" ht="15" customHeight="1">
      <c r="B80" s="221"/>
      <c r="C80" s="242" t="s">
        <v>571</v>
      </c>
      <c r="D80" s="235"/>
      <c r="E80" s="685"/>
      <c r="F80" s="685"/>
      <c r="G80" s="685"/>
      <c r="H80" s="686"/>
      <c r="I80" s="216"/>
      <c r="J80" s="223"/>
      <c r="K80" s="141"/>
      <c r="L80" s="967"/>
      <c r="M80" s="230" t="s">
        <v>572</v>
      </c>
      <c r="N80" s="950" t="s">
        <v>543</v>
      </c>
      <c r="O80" s="216"/>
      <c r="P80" s="223"/>
      <c r="Q80" s="141"/>
      <c r="R80" s="967"/>
      <c r="S80" s="232" t="s">
        <v>572</v>
      </c>
      <c r="T80" s="952" t="s">
        <v>543</v>
      </c>
      <c r="U80" s="120"/>
    </row>
    <row r="81" spans="1:21">
      <c r="B81" s="221"/>
      <c r="C81" s="239"/>
      <c r="D81" s="235"/>
      <c r="E81" s="685"/>
      <c r="F81" s="685"/>
      <c r="G81" s="685"/>
      <c r="H81" s="686"/>
      <c r="I81" s="216"/>
      <c r="J81" s="223"/>
      <c r="K81" s="141"/>
      <c r="L81" s="968"/>
      <c r="M81" s="230" t="s">
        <v>573</v>
      </c>
      <c r="N81" s="969"/>
      <c r="O81" s="216"/>
      <c r="P81" s="223"/>
      <c r="Q81" s="141"/>
      <c r="R81" s="968"/>
      <c r="S81" s="232" t="s">
        <v>573</v>
      </c>
      <c r="T81" s="970"/>
      <c r="U81" s="120"/>
    </row>
    <row r="82" spans="1:21">
      <c r="B82" s="221"/>
      <c r="C82" s="234" t="s">
        <v>574</v>
      </c>
      <c r="D82" s="235"/>
      <c r="E82" s="685"/>
      <c r="F82" s="685"/>
      <c r="G82" s="685"/>
      <c r="H82" s="686"/>
      <c r="I82" s="216"/>
      <c r="J82" s="223"/>
      <c r="K82" s="141"/>
      <c r="L82" s="137" t="s">
        <v>556</v>
      </c>
      <c r="M82" s="215" t="s">
        <v>575</v>
      </c>
      <c r="N82" s="240"/>
      <c r="O82" s="216"/>
      <c r="P82" s="223"/>
      <c r="Q82" s="141"/>
      <c r="R82" s="137" t="s">
        <v>556</v>
      </c>
      <c r="S82" s="219" t="s">
        <v>575</v>
      </c>
      <c r="T82" s="260"/>
      <c r="U82" s="120"/>
    </row>
    <row r="83" spans="1:21" ht="29.25" thickBot="1">
      <c r="B83" s="247"/>
      <c r="C83" s="248"/>
      <c r="D83" s="235"/>
      <c r="E83" s="685"/>
      <c r="F83" s="685"/>
      <c r="G83" s="685"/>
      <c r="H83" s="686"/>
      <c r="I83" s="251"/>
      <c r="J83" s="250"/>
      <c r="K83" s="261"/>
      <c r="L83" s="251" t="s">
        <v>568</v>
      </c>
      <c r="M83" s="250" t="s">
        <v>575</v>
      </c>
      <c r="N83" s="253"/>
      <c r="O83" s="251"/>
      <c r="P83" s="250"/>
      <c r="Q83" s="261"/>
      <c r="R83" s="251" t="s">
        <v>568</v>
      </c>
      <c r="S83" s="262" t="s">
        <v>575</v>
      </c>
      <c r="T83" s="255"/>
      <c r="U83" s="120"/>
    </row>
    <row r="84" spans="1:21" ht="15" customHeight="1" thickTop="1">
      <c r="B84" s="965" t="s">
        <v>393</v>
      </c>
      <c r="C84" s="243" t="s">
        <v>576</v>
      </c>
      <c r="D84" s="263"/>
      <c r="E84" s="687"/>
      <c r="F84" s="687"/>
      <c r="G84" s="687"/>
      <c r="H84" s="688"/>
      <c r="I84" s="264" t="s">
        <v>577</v>
      </c>
      <c r="J84" s="265" t="s">
        <v>577</v>
      </c>
      <c r="K84" s="264" t="s">
        <v>577</v>
      </c>
      <c r="L84" s="266" t="s">
        <v>577</v>
      </c>
      <c r="M84" s="265" t="s">
        <v>577</v>
      </c>
      <c r="N84" s="267" t="s">
        <v>578</v>
      </c>
      <c r="O84" s="264" t="s">
        <v>577</v>
      </c>
      <c r="P84" s="265" t="s">
        <v>577</v>
      </c>
      <c r="Q84" s="266" t="s">
        <v>577</v>
      </c>
      <c r="R84" s="266" t="s">
        <v>577</v>
      </c>
      <c r="S84" s="268" t="s">
        <v>577</v>
      </c>
      <c r="T84" s="269" t="s">
        <v>578</v>
      </c>
      <c r="U84" s="120"/>
    </row>
    <row r="85" spans="1:21" s="164" customFormat="1" ht="15" customHeight="1">
      <c r="A85" s="154"/>
      <c r="B85" s="884"/>
      <c r="C85" s="225" t="s">
        <v>579</v>
      </c>
      <c r="D85" s="263"/>
      <c r="E85" s="687"/>
      <c r="F85" s="687"/>
      <c r="G85" s="687"/>
      <c r="H85" s="688"/>
      <c r="I85" s="222" t="s">
        <v>553</v>
      </c>
      <c r="J85" s="270" t="s">
        <v>580</v>
      </c>
      <c r="K85" s="883" t="s">
        <v>581</v>
      </c>
      <c r="L85" s="883" t="s">
        <v>582</v>
      </c>
      <c r="M85" s="226" t="s">
        <v>583</v>
      </c>
      <c r="N85" s="267"/>
      <c r="O85" s="222" t="s">
        <v>553</v>
      </c>
      <c r="P85" s="270" t="s">
        <v>580</v>
      </c>
      <c r="Q85" s="883" t="s">
        <v>581</v>
      </c>
      <c r="R85" s="883" t="s">
        <v>582</v>
      </c>
      <c r="S85" s="227" t="s">
        <v>583</v>
      </c>
      <c r="T85" s="269"/>
      <c r="U85" s="120"/>
    </row>
    <row r="86" spans="1:21" s="164" customFormat="1">
      <c r="A86" s="154"/>
      <c r="B86" s="271"/>
      <c r="C86" s="225" t="s">
        <v>584</v>
      </c>
      <c r="D86" s="263"/>
      <c r="E86" s="687"/>
      <c r="F86" s="687"/>
      <c r="G86" s="687"/>
      <c r="H86" s="688"/>
      <c r="I86" s="228"/>
      <c r="J86" s="229"/>
      <c r="K86" s="959"/>
      <c r="L86" s="959"/>
      <c r="M86" s="226" t="s">
        <v>585</v>
      </c>
      <c r="N86" s="267"/>
      <c r="O86" s="228"/>
      <c r="P86" s="229"/>
      <c r="Q86" s="959"/>
      <c r="R86" s="959"/>
      <c r="S86" s="227" t="s">
        <v>585</v>
      </c>
      <c r="T86" s="269"/>
      <c r="U86" s="120"/>
    </row>
    <row r="87" spans="1:21" s="164" customFormat="1">
      <c r="A87" s="154"/>
      <c r="B87" s="271"/>
      <c r="C87" s="225" t="s">
        <v>586</v>
      </c>
      <c r="D87" s="263"/>
      <c r="E87" s="687"/>
      <c r="F87" s="687"/>
      <c r="G87" s="687"/>
      <c r="H87" s="688"/>
      <c r="I87" s="228"/>
      <c r="J87" s="229"/>
      <c r="K87" s="959"/>
      <c r="L87" s="959"/>
      <c r="M87" s="226" t="s">
        <v>587</v>
      </c>
      <c r="N87" s="267"/>
      <c r="O87" s="228"/>
      <c r="P87" s="229"/>
      <c r="Q87" s="959"/>
      <c r="R87" s="959"/>
      <c r="S87" s="227" t="s">
        <v>587</v>
      </c>
      <c r="T87" s="269"/>
      <c r="U87" s="120"/>
    </row>
    <row r="88" spans="1:21" s="164" customFormat="1">
      <c r="A88" s="154"/>
      <c r="B88" s="271"/>
      <c r="C88" s="225" t="s">
        <v>588</v>
      </c>
      <c r="D88" s="263"/>
      <c r="E88" s="687"/>
      <c r="F88" s="687"/>
      <c r="G88" s="687"/>
      <c r="H88" s="688"/>
      <c r="I88" s="228"/>
      <c r="J88" s="229"/>
      <c r="K88" s="959"/>
      <c r="L88" s="959"/>
      <c r="M88" s="226" t="s">
        <v>588</v>
      </c>
      <c r="N88" s="267"/>
      <c r="O88" s="228"/>
      <c r="P88" s="229"/>
      <c r="Q88" s="959"/>
      <c r="R88" s="959"/>
      <c r="S88" s="227" t="s">
        <v>588</v>
      </c>
      <c r="T88" s="269"/>
      <c r="U88" s="120"/>
    </row>
    <row r="89" spans="1:21" s="164" customFormat="1">
      <c r="A89" s="154"/>
      <c r="B89" s="271"/>
      <c r="C89" s="242" t="s">
        <v>589</v>
      </c>
      <c r="D89" s="263"/>
      <c r="E89" s="687"/>
      <c r="F89" s="687"/>
      <c r="G89" s="687"/>
      <c r="H89" s="688"/>
      <c r="I89" s="228"/>
      <c r="J89" s="229"/>
      <c r="K89" s="272"/>
      <c r="L89" s="273"/>
      <c r="M89" s="226" t="s">
        <v>590</v>
      </c>
      <c r="N89" s="274" t="s">
        <v>543</v>
      </c>
      <c r="O89" s="228"/>
      <c r="P89" s="229"/>
      <c r="Q89" s="272"/>
      <c r="R89" s="273"/>
      <c r="S89" s="227" t="s">
        <v>590</v>
      </c>
      <c r="T89" s="275" t="s">
        <v>543</v>
      </c>
      <c r="U89" s="120"/>
    </row>
    <row r="90" spans="1:21" s="164" customFormat="1">
      <c r="A90" s="154"/>
      <c r="B90" s="271"/>
      <c r="C90" s="276"/>
      <c r="D90" s="263"/>
      <c r="E90" s="687"/>
      <c r="F90" s="687"/>
      <c r="G90" s="687"/>
      <c r="H90" s="688"/>
      <c r="I90" s="228"/>
      <c r="J90" s="229"/>
      <c r="K90" s="272"/>
      <c r="L90" s="883" t="s">
        <v>591</v>
      </c>
      <c r="M90" s="226" t="s">
        <v>590</v>
      </c>
      <c r="N90" s="267"/>
      <c r="O90" s="228"/>
      <c r="P90" s="229"/>
      <c r="Q90" s="272"/>
      <c r="R90" s="883" t="s">
        <v>591</v>
      </c>
      <c r="S90" s="227" t="s">
        <v>590</v>
      </c>
      <c r="T90" s="269"/>
      <c r="U90" s="120"/>
    </row>
    <row r="91" spans="1:21" s="164" customFormat="1">
      <c r="A91" s="154"/>
      <c r="B91" s="271"/>
      <c r="C91" s="225" t="s">
        <v>592</v>
      </c>
      <c r="D91" s="263"/>
      <c r="E91" s="687"/>
      <c r="F91" s="687"/>
      <c r="G91" s="687"/>
      <c r="H91" s="688"/>
      <c r="I91" s="228"/>
      <c r="J91" s="229"/>
      <c r="K91" s="959"/>
      <c r="L91" s="959"/>
      <c r="M91" s="226" t="s">
        <v>593</v>
      </c>
      <c r="N91" s="267"/>
      <c r="O91" s="228"/>
      <c r="P91" s="229"/>
      <c r="Q91" s="959"/>
      <c r="R91" s="959"/>
      <c r="S91" s="227" t="s">
        <v>593</v>
      </c>
      <c r="T91" s="269"/>
      <c r="U91" s="120"/>
    </row>
    <row r="92" spans="1:21" s="164" customFormat="1" ht="13.5" customHeight="1">
      <c r="A92" s="154"/>
      <c r="B92" s="271"/>
      <c r="C92" s="960" t="s">
        <v>594</v>
      </c>
      <c r="D92" s="263"/>
      <c r="E92" s="687"/>
      <c r="F92" s="687"/>
      <c r="G92" s="687"/>
      <c r="H92" s="688"/>
      <c r="I92" s="228"/>
      <c r="J92" s="229"/>
      <c r="K92" s="959"/>
      <c r="L92" s="959"/>
      <c r="M92" s="226" t="s">
        <v>595</v>
      </c>
      <c r="N92" s="950" t="s">
        <v>543</v>
      </c>
      <c r="O92" s="228"/>
      <c r="P92" s="229"/>
      <c r="Q92" s="959"/>
      <c r="R92" s="959"/>
      <c r="S92" s="227" t="s">
        <v>595</v>
      </c>
      <c r="T92" s="952" t="s">
        <v>543</v>
      </c>
      <c r="U92" s="120"/>
    </row>
    <row r="93" spans="1:21" s="164" customFormat="1">
      <c r="A93" s="154"/>
      <c r="B93" s="271"/>
      <c r="C93" s="961"/>
      <c r="D93" s="277"/>
      <c r="E93" s="689"/>
      <c r="F93" s="689"/>
      <c r="G93" s="689"/>
      <c r="H93" s="690"/>
      <c r="I93" s="228"/>
      <c r="J93" s="229"/>
      <c r="K93" s="272"/>
      <c r="L93" s="971"/>
      <c r="M93" s="226" t="s">
        <v>596</v>
      </c>
      <c r="N93" s="951"/>
      <c r="O93" s="228"/>
      <c r="P93" s="229"/>
      <c r="Q93" s="272"/>
      <c r="R93" s="971"/>
      <c r="S93" s="227" t="s">
        <v>596</v>
      </c>
      <c r="T93" s="953"/>
      <c r="U93" s="120"/>
    </row>
    <row r="94" spans="1:21" s="278" customFormat="1">
      <c r="A94" s="162"/>
      <c r="B94" s="271"/>
      <c r="C94" s="276" t="s">
        <v>597</v>
      </c>
      <c r="D94" s="263"/>
      <c r="E94" s="687"/>
      <c r="F94" s="687"/>
      <c r="G94" s="687"/>
      <c r="H94" s="688"/>
      <c r="I94" s="228"/>
      <c r="J94" s="229"/>
      <c r="K94" s="272"/>
      <c r="L94" s="273" t="s">
        <v>582</v>
      </c>
      <c r="M94" s="265" t="s">
        <v>598</v>
      </c>
      <c r="N94" s="267"/>
      <c r="O94" s="228"/>
      <c r="P94" s="229"/>
      <c r="Q94" s="272"/>
      <c r="R94" s="273" t="s">
        <v>582</v>
      </c>
      <c r="S94" s="268" t="s">
        <v>598</v>
      </c>
      <c r="T94" s="269"/>
      <c r="U94" s="120"/>
    </row>
    <row r="95" spans="1:21" s="164" customFormat="1" ht="29.25" thickBot="1">
      <c r="A95" s="154"/>
      <c r="B95" s="279"/>
      <c r="C95" s="280"/>
      <c r="D95" s="263"/>
      <c r="E95" s="687"/>
      <c r="F95" s="687"/>
      <c r="G95" s="687"/>
      <c r="H95" s="688"/>
      <c r="I95" s="281"/>
      <c r="J95" s="282"/>
      <c r="K95" s="283"/>
      <c r="L95" s="281" t="s">
        <v>591</v>
      </c>
      <c r="M95" s="282" t="s">
        <v>598</v>
      </c>
      <c r="N95" s="284"/>
      <c r="O95" s="281"/>
      <c r="P95" s="282"/>
      <c r="Q95" s="283"/>
      <c r="R95" s="281" t="s">
        <v>591</v>
      </c>
      <c r="S95" s="285" t="s">
        <v>598</v>
      </c>
      <c r="T95" s="286"/>
      <c r="U95" s="120"/>
    </row>
    <row r="96" spans="1:21" s="164" customFormat="1" ht="15" customHeight="1" thickTop="1">
      <c r="A96" s="154"/>
      <c r="B96" s="954" t="s">
        <v>599</v>
      </c>
      <c r="C96" s="239" t="s">
        <v>576</v>
      </c>
      <c r="D96" s="235"/>
      <c r="E96" s="685"/>
      <c r="F96" s="685"/>
      <c r="G96" s="685"/>
      <c r="H96" s="686"/>
      <c r="I96" s="258" t="s">
        <v>600</v>
      </c>
      <c r="J96" s="245" t="s">
        <v>600</v>
      </c>
      <c r="K96" s="258" t="s">
        <v>600</v>
      </c>
      <c r="L96" s="258" t="s">
        <v>600</v>
      </c>
      <c r="M96" s="245" t="s">
        <v>600</v>
      </c>
      <c r="N96" s="240" t="s">
        <v>515</v>
      </c>
      <c r="O96" s="258" t="s">
        <v>600</v>
      </c>
      <c r="P96" s="245" t="s">
        <v>600</v>
      </c>
      <c r="Q96" s="258" t="s">
        <v>600</v>
      </c>
      <c r="R96" s="258" t="s">
        <v>600</v>
      </c>
      <c r="S96" s="246" t="s">
        <v>600</v>
      </c>
      <c r="T96" s="241" t="s">
        <v>515</v>
      </c>
      <c r="U96" s="120"/>
    </row>
    <row r="97" spans="1:21" ht="15" customHeight="1">
      <c r="B97" s="815"/>
      <c r="C97" s="239" t="s">
        <v>579</v>
      </c>
      <c r="D97" s="235"/>
      <c r="E97" s="685"/>
      <c r="F97" s="685"/>
      <c r="G97" s="685"/>
      <c r="H97" s="686"/>
      <c r="I97" s="218" t="s">
        <v>601</v>
      </c>
      <c r="J97" s="135" t="s">
        <v>602</v>
      </c>
      <c r="K97" s="842" t="s">
        <v>581</v>
      </c>
      <c r="L97" s="153" t="s">
        <v>582</v>
      </c>
      <c r="M97" s="245" t="s">
        <v>603</v>
      </c>
      <c r="N97" s="240"/>
      <c r="O97" s="218" t="s">
        <v>601</v>
      </c>
      <c r="P97" s="135" t="s">
        <v>602</v>
      </c>
      <c r="Q97" s="842" t="s">
        <v>581</v>
      </c>
      <c r="R97" s="153" t="s">
        <v>582</v>
      </c>
      <c r="S97" s="246" t="s">
        <v>603</v>
      </c>
      <c r="T97" s="241"/>
      <c r="U97" s="120"/>
    </row>
    <row r="98" spans="1:21">
      <c r="B98" s="221"/>
      <c r="C98" s="239" t="s">
        <v>584</v>
      </c>
      <c r="D98" s="235"/>
      <c r="E98" s="685"/>
      <c r="F98" s="685"/>
      <c r="G98" s="685"/>
      <c r="H98" s="686"/>
      <c r="I98" s="216"/>
      <c r="J98" s="223"/>
      <c r="K98" s="898"/>
      <c r="L98" s="141"/>
      <c r="M98" s="245" t="s">
        <v>604</v>
      </c>
      <c r="N98" s="240"/>
      <c r="O98" s="216"/>
      <c r="P98" s="223"/>
      <c r="Q98" s="898"/>
      <c r="R98" s="141"/>
      <c r="S98" s="246" t="s">
        <v>604</v>
      </c>
      <c r="T98" s="241"/>
      <c r="U98" s="120"/>
    </row>
    <row r="99" spans="1:21" ht="13.5" customHeight="1">
      <c r="B99" s="288"/>
      <c r="C99" s="289" t="s">
        <v>586</v>
      </c>
      <c r="D99" s="290"/>
      <c r="E99" s="691"/>
      <c r="F99" s="691"/>
      <c r="G99" s="691"/>
      <c r="H99" s="692"/>
      <c r="I99" s="291"/>
      <c r="J99" s="292"/>
      <c r="K99" s="898"/>
      <c r="L99" s="293"/>
      <c r="M99" s="294" t="s">
        <v>605</v>
      </c>
      <c r="N99" s="295"/>
      <c r="O99" s="291"/>
      <c r="P99" s="292"/>
      <c r="Q99" s="898"/>
      <c r="R99" s="293"/>
      <c r="S99" s="296" t="s">
        <v>605</v>
      </c>
      <c r="T99" s="297"/>
      <c r="U99" s="120"/>
    </row>
    <row r="100" spans="1:21" s="298" customFormat="1" ht="13.5" customHeight="1">
      <c r="A100" s="287"/>
      <c r="B100" s="221"/>
      <c r="C100" s="239" t="s">
        <v>588</v>
      </c>
      <c r="D100" s="235"/>
      <c r="E100" s="685"/>
      <c r="F100" s="685"/>
      <c r="G100" s="685"/>
      <c r="H100" s="686"/>
      <c r="I100" s="216"/>
      <c r="J100" s="223"/>
      <c r="K100" s="898"/>
      <c r="L100" s="141"/>
      <c r="M100" s="245" t="s">
        <v>606</v>
      </c>
      <c r="N100" s="240"/>
      <c r="O100" s="216"/>
      <c r="P100" s="223"/>
      <c r="Q100" s="898"/>
      <c r="R100" s="141"/>
      <c r="S100" s="246" t="s">
        <v>606</v>
      </c>
      <c r="T100" s="241"/>
      <c r="U100" s="120"/>
    </row>
    <row r="101" spans="1:21">
      <c r="B101" s="288"/>
      <c r="C101" s="234" t="s">
        <v>589</v>
      </c>
      <c r="D101" s="290"/>
      <c r="E101" s="691"/>
      <c r="F101" s="691"/>
      <c r="G101" s="691"/>
      <c r="H101" s="692"/>
      <c r="I101" s="291"/>
      <c r="J101" s="292"/>
      <c r="K101" s="293"/>
      <c r="L101" s="293"/>
      <c r="M101" s="215" t="s">
        <v>607</v>
      </c>
      <c r="N101" s="955" t="s">
        <v>537</v>
      </c>
      <c r="O101" s="291"/>
      <c r="P101" s="292"/>
      <c r="Q101" s="293"/>
      <c r="R101" s="293"/>
      <c r="S101" s="219" t="s">
        <v>607</v>
      </c>
      <c r="T101" s="957" t="s">
        <v>537</v>
      </c>
      <c r="U101" s="120"/>
    </row>
    <row r="102" spans="1:21" s="298" customFormat="1" ht="28.5">
      <c r="A102" s="287"/>
      <c r="B102" s="288"/>
      <c r="C102" s="289"/>
      <c r="D102" s="290"/>
      <c r="E102" s="691"/>
      <c r="F102" s="691"/>
      <c r="G102" s="691"/>
      <c r="H102" s="692"/>
      <c r="I102" s="291"/>
      <c r="J102" s="292"/>
      <c r="K102" s="293"/>
      <c r="L102" s="299" t="s">
        <v>591</v>
      </c>
      <c r="M102" s="230" t="s">
        <v>607</v>
      </c>
      <c r="N102" s="956"/>
      <c r="O102" s="291"/>
      <c r="P102" s="292"/>
      <c r="Q102" s="293"/>
      <c r="R102" s="299" t="s">
        <v>591</v>
      </c>
      <c r="S102" s="232" t="s">
        <v>607</v>
      </c>
      <c r="T102" s="958"/>
      <c r="U102" s="120"/>
    </row>
    <row r="103" spans="1:21" s="298" customFormat="1">
      <c r="A103" s="287"/>
      <c r="B103" s="221"/>
      <c r="C103" s="234" t="s">
        <v>608</v>
      </c>
      <c r="D103" s="235"/>
      <c r="E103" s="685"/>
      <c r="F103" s="685"/>
      <c r="G103" s="685"/>
      <c r="H103" s="686"/>
      <c r="I103" s="216"/>
      <c r="J103" s="223"/>
      <c r="K103" s="898"/>
      <c r="L103" s="137" t="s">
        <v>582</v>
      </c>
      <c r="M103" s="215" t="s">
        <v>598</v>
      </c>
      <c r="N103" s="217"/>
      <c r="O103" s="216"/>
      <c r="P103" s="223"/>
      <c r="Q103" s="898"/>
      <c r="R103" s="137" t="s">
        <v>582</v>
      </c>
      <c r="S103" s="219" t="s">
        <v>598</v>
      </c>
      <c r="T103" s="220"/>
      <c r="U103" s="120"/>
    </row>
    <row r="104" spans="1:21" ht="29.25" thickBot="1">
      <c r="B104" s="247"/>
      <c r="C104" s="248"/>
      <c r="D104" s="235"/>
      <c r="E104" s="685"/>
      <c r="F104" s="685"/>
      <c r="G104" s="685"/>
      <c r="H104" s="686"/>
      <c r="I104" s="251"/>
      <c r="J104" s="250"/>
      <c r="K104" s="962"/>
      <c r="L104" s="261" t="s">
        <v>591</v>
      </c>
      <c r="M104" s="250" t="s">
        <v>598</v>
      </c>
      <c r="N104" s="253"/>
      <c r="O104" s="251"/>
      <c r="P104" s="250"/>
      <c r="Q104" s="962"/>
      <c r="R104" s="261" t="s">
        <v>591</v>
      </c>
      <c r="S104" s="262" t="s">
        <v>598</v>
      </c>
      <c r="T104" s="255"/>
      <c r="U104" s="120"/>
    </row>
    <row r="105" spans="1:21" ht="15" thickTop="1">
      <c r="B105" s="300" t="s">
        <v>609</v>
      </c>
      <c r="C105" s="239" t="s">
        <v>576</v>
      </c>
      <c r="D105" s="235"/>
      <c r="E105" s="685"/>
      <c r="F105" s="685"/>
      <c r="G105" s="685"/>
      <c r="H105" s="686"/>
      <c r="I105" s="140" t="s">
        <v>577</v>
      </c>
      <c r="J105" s="245" t="s">
        <v>577</v>
      </c>
      <c r="K105" s="140" t="s">
        <v>577</v>
      </c>
      <c r="L105" s="216" t="s">
        <v>577</v>
      </c>
      <c r="M105" s="245" t="s">
        <v>577</v>
      </c>
      <c r="N105" s="301" t="s">
        <v>610</v>
      </c>
      <c r="O105" s="140" t="s">
        <v>577</v>
      </c>
      <c r="P105" s="245" t="s">
        <v>577</v>
      </c>
      <c r="Q105" s="216" t="s">
        <v>577</v>
      </c>
      <c r="R105" s="216" t="s">
        <v>577</v>
      </c>
      <c r="S105" s="246" t="s">
        <v>577</v>
      </c>
      <c r="T105" s="302" t="s">
        <v>610</v>
      </c>
      <c r="U105" s="120"/>
    </row>
    <row r="106" spans="1:21">
      <c r="B106" s="221" t="s">
        <v>611</v>
      </c>
      <c r="C106" s="239" t="s">
        <v>579</v>
      </c>
      <c r="D106" s="235"/>
      <c r="E106" s="685"/>
      <c r="F106" s="685"/>
      <c r="G106" s="685"/>
      <c r="H106" s="686"/>
      <c r="I106" s="218" t="s">
        <v>601</v>
      </c>
      <c r="J106" s="135" t="s">
        <v>612</v>
      </c>
      <c r="K106" s="900" t="s">
        <v>581</v>
      </c>
      <c r="L106" s="900" t="s">
        <v>613</v>
      </c>
      <c r="M106" s="245" t="s">
        <v>583</v>
      </c>
      <c r="N106" s="240"/>
      <c r="O106" s="218" t="s">
        <v>601</v>
      </c>
      <c r="P106" s="135" t="s">
        <v>612</v>
      </c>
      <c r="Q106" s="842" t="s">
        <v>614</v>
      </c>
      <c r="R106" s="900" t="s">
        <v>613</v>
      </c>
      <c r="S106" s="246" t="s">
        <v>583</v>
      </c>
      <c r="T106" s="303"/>
      <c r="U106" s="120"/>
    </row>
    <row r="107" spans="1:21">
      <c r="B107" s="221"/>
      <c r="C107" s="239" t="s">
        <v>584</v>
      </c>
      <c r="D107" s="235"/>
      <c r="E107" s="685"/>
      <c r="F107" s="685"/>
      <c r="G107" s="685"/>
      <c r="H107" s="686"/>
      <c r="I107" s="216"/>
      <c r="J107" s="223"/>
      <c r="K107" s="948"/>
      <c r="L107" s="948"/>
      <c r="M107" s="245" t="s">
        <v>585</v>
      </c>
      <c r="N107" s="240"/>
      <c r="O107" s="216"/>
      <c r="P107" s="223"/>
      <c r="Q107" s="898"/>
      <c r="R107" s="948"/>
      <c r="S107" s="246" t="s">
        <v>585</v>
      </c>
      <c r="T107" s="910"/>
      <c r="U107" s="120"/>
    </row>
    <row r="108" spans="1:21">
      <c r="B108" s="221"/>
      <c r="C108" s="239" t="s">
        <v>586</v>
      </c>
      <c r="D108" s="235"/>
      <c r="E108" s="685"/>
      <c r="F108" s="685"/>
      <c r="G108" s="685"/>
      <c r="H108" s="686"/>
      <c r="I108" s="216"/>
      <c r="J108" s="223"/>
      <c r="K108" s="948"/>
      <c r="L108" s="948"/>
      <c r="M108" s="245" t="s">
        <v>587</v>
      </c>
      <c r="N108" s="240"/>
      <c r="O108" s="216"/>
      <c r="P108" s="223"/>
      <c r="Q108" s="898"/>
      <c r="R108" s="948"/>
      <c r="S108" s="246" t="s">
        <v>587</v>
      </c>
      <c r="T108" s="912"/>
      <c r="U108" s="120"/>
    </row>
    <row r="109" spans="1:21" ht="15" thickBot="1">
      <c r="B109" s="247"/>
      <c r="C109" s="304" t="s">
        <v>51</v>
      </c>
      <c r="D109" s="235"/>
      <c r="E109" s="685"/>
      <c r="F109" s="685"/>
      <c r="G109" s="685"/>
      <c r="H109" s="686"/>
      <c r="I109" s="251"/>
      <c r="J109" s="250"/>
      <c r="K109" s="949"/>
      <c r="L109" s="949"/>
      <c r="M109" s="252" t="s">
        <v>51</v>
      </c>
      <c r="N109" s="305"/>
      <c r="O109" s="251"/>
      <c r="P109" s="250"/>
      <c r="Q109" s="962"/>
      <c r="R109" s="949"/>
      <c r="S109" s="254" t="s">
        <v>51</v>
      </c>
      <c r="T109" s="306"/>
      <c r="U109" s="120"/>
    </row>
    <row r="110" spans="1:21" ht="15" thickTop="1">
      <c r="B110" s="307" t="s">
        <v>454</v>
      </c>
      <c r="C110" s="308" t="s">
        <v>615</v>
      </c>
      <c r="D110" s="309"/>
      <c r="E110" s="693"/>
      <c r="F110" s="693"/>
      <c r="G110" s="693"/>
      <c r="H110" s="694"/>
      <c r="I110" s="310" t="s">
        <v>397</v>
      </c>
      <c r="J110" s="311" t="s">
        <v>397</v>
      </c>
      <c r="K110" s="310" t="s">
        <v>397</v>
      </c>
      <c r="L110" s="312" t="s">
        <v>397</v>
      </c>
      <c r="M110" s="311" t="s">
        <v>397</v>
      </c>
      <c r="N110" s="313" t="s">
        <v>616</v>
      </c>
      <c r="O110" s="310" t="s">
        <v>397</v>
      </c>
      <c r="P110" s="311" t="s">
        <v>397</v>
      </c>
      <c r="Q110" s="312" t="s">
        <v>397</v>
      </c>
      <c r="R110" s="312" t="s">
        <v>397</v>
      </c>
      <c r="S110" s="314" t="s">
        <v>397</v>
      </c>
      <c r="T110" s="315" t="s">
        <v>616</v>
      </c>
      <c r="U110" s="120"/>
    </row>
    <row r="111" spans="1:21" s="186" customFormat="1">
      <c r="A111" s="176"/>
      <c r="B111" s="189"/>
      <c r="C111" s="308" t="s">
        <v>516</v>
      </c>
      <c r="D111" s="309"/>
      <c r="E111" s="693"/>
      <c r="F111" s="693"/>
      <c r="G111" s="693"/>
      <c r="H111" s="694"/>
      <c r="I111" s="316" t="s">
        <v>553</v>
      </c>
      <c r="J111" s="317" t="s">
        <v>455</v>
      </c>
      <c r="K111" s="943" t="s">
        <v>449</v>
      </c>
      <c r="L111" s="943" t="s">
        <v>613</v>
      </c>
      <c r="M111" s="311" t="s">
        <v>617</v>
      </c>
      <c r="N111" s="313"/>
      <c r="O111" s="316" t="s">
        <v>553</v>
      </c>
      <c r="P111" s="317" t="s">
        <v>455</v>
      </c>
      <c r="Q111" s="943" t="s">
        <v>614</v>
      </c>
      <c r="R111" s="943" t="s">
        <v>613</v>
      </c>
      <c r="S111" s="314" t="s">
        <v>617</v>
      </c>
      <c r="T111" s="315"/>
      <c r="U111" s="185"/>
    </row>
    <row r="112" spans="1:21" s="186" customFormat="1">
      <c r="A112" s="176"/>
      <c r="B112" s="189"/>
      <c r="C112" s="308" t="s">
        <v>618</v>
      </c>
      <c r="D112" s="309"/>
      <c r="E112" s="693"/>
      <c r="F112" s="693"/>
      <c r="G112" s="693"/>
      <c r="H112" s="694"/>
      <c r="I112" s="318"/>
      <c r="J112" s="319"/>
      <c r="K112" s="944"/>
      <c r="L112" s="944"/>
      <c r="M112" s="311" t="s">
        <v>619</v>
      </c>
      <c r="N112" s="313"/>
      <c r="O112" s="318"/>
      <c r="P112" s="319"/>
      <c r="Q112" s="944"/>
      <c r="R112" s="944"/>
      <c r="S112" s="314" t="s">
        <v>619</v>
      </c>
      <c r="T112" s="315"/>
      <c r="U112" s="185"/>
    </row>
    <row r="113" spans="1:21" s="186" customFormat="1">
      <c r="A113" s="176"/>
      <c r="B113" s="189"/>
      <c r="C113" s="308" t="s">
        <v>620</v>
      </c>
      <c r="D113" s="309"/>
      <c r="E113" s="693"/>
      <c r="F113" s="693"/>
      <c r="G113" s="693"/>
      <c r="H113" s="694"/>
      <c r="I113" s="318"/>
      <c r="J113" s="319"/>
      <c r="K113" s="945"/>
      <c r="L113" s="945"/>
      <c r="M113" s="311" t="s">
        <v>621</v>
      </c>
      <c r="N113" s="313"/>
      <c r="O113" s="318"/>
      <c r="P113" s="319"/>
      <c r="Q113" s="945"/>
      <c r="R113" s="945"/>
      <c r="S113" s="314" t="s">
        <v>621</v>
      </c>
      <c r="T113" s="315"/>
      <c r="U113" s="185"/>
    </row>
    <row r="114" spans="1:21" s="186" customFormat="1">
      <c r="A114" s="176"/>
      <c r="B114" s="189"/>
      <c r="C114" s="308" t="s">
        <v>51</v>
      </c>
      <c r="D114" s="309"/>
      <c r="E114" s="693"/>
      <c r="F114" s="693"/>
      <c r="G114" s="693"/>
      <c r="H114" s="694"/>
      <c r="I114" s="318"/>
      <c r="J114" s="319"/>
      <c r="K114" s="945"/>
      <c r="L114" s="945"/>
      <c r="M114" s="311" t="s">
        <v>51</v>
      </c>
      <c r="N114" s="313"/>
      <c r="O114" s="318"/>
      <c r="P114" s="319"/>
      <c r="Q114" s="945"/>
      <c r="R114" s="945"/>
      <c r="S114" s="314" t="s">
        <v>51</v>
      </c>
      <c r="T114" s="315"/>
      <c r="U114" s="185"/>
    </row>
    <row r="115" spans="1:21" s="186" customFormat="1" ht="15" thickBot="1">
      <c r="A115" s="176"/>
      <c r="B115" s="320"/>
      <c r="C115" s="321" t="s">
        <v>622</v>
      </c>
      <c r="D115" s="309"/>
      <c r="E115" s="693"/>
      <c r="F115" s="693"/>
      <c r="G115" s="693"/>
      <c r="H115" s="694"/>
      <c r="I115" s="322"/>
      <c r="J115" s="323"/>
      <c r="K115" s="946"/>
      <c r="L115" s="946"/>
      <c r="M115" s="324" t="s">
        <v>623</v>
      </c>
      <c r="N115" s="325"/>
      <c r="O115" s="322"/>
      <c r="P115" s="323"/>
      <c r="Q115" s="946"/>
      <c r="R115" s="946"/>
      <c r="S115" s="326" t="s">
        <v>623</v>
      </c>
      <c r="T115" s="327"/>
      <c r="U115" s="185"/>
    </row>
    <row r="116" spans="1:21" s="186" customFormat="1" ht="15" thickTop="1">
      <c r="A116" s="176"/>
      <c r="B116" s="300" t="s">
        <v>457</v>
      </c>
      <c r="C116" s="239" t="s">
        <v>615</v>
      </c>
      <c r="D116" s="235"/>
      <c r="E116" s="685"/>
      <c r="F116" s="685"/>
      <c r="G116" s="685"/>
      <c r="H116" s="686"/>
      <c r="I116" s="257" t="s">
        <v>397</v>
      </c>
      <c r="J116" s="245" t="s">
        <v>397</v>
      </c>
      <c r="K116" s="257" t="s">
        <v>397</v>
      </c>
      <c r="L116" s="258" t="s">
        <v>397</v>
      </c>
      <c r="M116" s="245" t="s">
        <v>397</v>
      </c>
      <c r="N116" s="240" t="s">
        <v>515</v>
      </c>
      <c r="O116" s="257" t="s">
        <v>397</v>
      </c>
      <c r="P116" s="245" t="s">
        <v>397</v>
      </c>
      <c r="Q116" s="258" t="s">
        <v>397</v>
      </c>
      <c r="R116" s="258" t="s">
        <v>397</v>
      </c>
      <c r="S116" s="246" t="s">
        <v>397</v>
      </c>
      <c r="T116" s="302" t="s">
        <v>610</v>
      </c>
      <c r="U116" s="185"/>
    </row>
    <row r="117" spans="1:21">
      <c r="B117" s="221" t="s">
        <v>624</v>
      </c>
      <c r="C117" s="239" t="s">
        <v>618</v>
      </c>
      <c r="D117" s="235"/>
      <c r="E117" s="685"/>
      <c r="F117" s="685"/>
      <c r="G117" s="685"/>
      <c r="H117" s="686"/>
      <c r="I117" s="218" t="s">
        <v>553</v>
      </c>
      <c r="J117" s="135" t="s">
        <v>395</v>
      </c>
      <c r="K117" s="901" t="s">
        <v>433</v>
      </c>
      <c r="L117" s="901" t="s">
        <v>625</v>
      </c>
      <c r="M117" s="245" t="s">
        <v>619</v>
      </c>
      <c r="N117" s="240"/>
      <c r="O117" s="218" t="s">
        <v>553</v>
      </c>
      <c r="P117" s="135" t="s">
        <v>395</v>
      </c>
      <c r="Q117" s="901" t="s">
        <v>614</v>
      </c>
      <c r="R117" s="901" t="s">
        <v>625</v>
      </c>
      <c r="S117" s="246" t="s">
        <v>619</v>
      </c>
      <c r="T117" s="241"/>
      <c r="U117" s="120"/>
    </row>
    <row r="118" spans="1:21" ht="15" thickBot="1">
      <c r="B118" s="247"/>
      <c r="C118" s="248" t="s">
        <v>620</v>
      </c>
      <c r="D118" s="235"/>
      <c r="E118" s="685"/>
      <c r="F118" s="685"/>
      <c r="G118" s="685"/>
      <c r="H118" s="686"/>
      <c r="I118" s="251"/>
      <c r="J118" s="250"/>
      <c r="K118" s="947"/>
      <c r="L118" s="947"/>
      <c r="M118" s="250" t="s">
        <v>621</v>
      </c>
      <c r="N118" s="253"/>
      <c r="O118" s="251"/>
      <c r="P118" s="250"/>
      <c r="Q118" s="947"/>
      <c r="R118" s="947"/>
      <c r="S118" s="262" t="s">
        <v>621</v>
      </c>
      <c r="T118" s="255"/>
      <c r="U118" s="120"/>
    </row>
    <row r="119" spans="1:21" ht="15" thickTop="1">
      <c r="B119" s="328" t="s">
        <v>458</v>
      </c>
      <c r="C119" s="329" t="s">
        <v>615</v>
      </c>
      <c r="D119" s="330"/>
      <c r="E119" s="695"/>
      <c r="F119" s="695"/>
      <c r="G119" s="695"/>
      <c r="H119" s="696"/>
      <c r="I119" s="331" t="s">
        <v>626</v>
      </c>
      <c r="J119" s="332" t="s">
        <v>626</v>
      </c>
      <c r="K119" s="331" t="s">
        <v>626</v>
      </c>
      <c r="L119" s="333" t="s">
        <v>626</v>
      </c>
      <c r="M119" s="332" t="s">
        <v>626</v>
      </c>
      <c r="N119" s="334" t="s">
        <v>610</v>
      </c>
      <c r="O119" s="331" t="s">
        <v>626</v>
      </c>
      <c r="P119" s="332" t="s">
        <v>626</v>
      </c>
      <c r="Q119" s="333" t="s">
        <v>626</v>
      </c>
      <c r="R119" s="333" t="s">
        <v>626</v>
      </c>
      <c r="S119" s="335" t="s">
        <v>626</v>
      </c>
      <c r="T119" s="336" t="s">
        <v>610</v>
      </c>
      <c r="U119" s="120"/>
    </row>
    <row r="120" spans="1:21">
      <c r="B120" s="337"/>
      <c r="C120" s="329" t="s">
        <v>525</v>
      </c>
      <c r="D120" s="330"/>
      <c r="E120" s="695"/>
      <c r="F120" s="695"/>
      <c r="G120" s="695"/>
      <c r="H120" s="696"/>
      <c r="I120" s="338" t="s">
        <v>553</v>
      </c>
      <c r="J120" s="339" t="s">
        <v>627</v>
      </c>
      <c r="K120" s="940" t="s">
        <v>628</v>
      </c>
      <c r="L120" s="340" t="s">
        <v>520</v>
      </c>
      <c r="M120" s="332" t="s">
        <v>526</v>
      </c>
      <c r="N120" s="341"/>
      <c r="O120" s="338" t="s">
        <v>553</v>
      </c>
      <c r="P120" s="339" t="s">
        <v>627</v>
      </c>
      <c r="Q120" s="340" t="s">
        <v>628</v>
      </c>
      <c r="R120" s="340" t="s">
        <v>520</v>
      </c>
      <c r="S120" s="335" t="s">
        <v>526</v>
      </c>
      <c r="T120" s="342"/>
      <c r="U120" s="120"/>
    </row>
    <row r="121" spans="1:21">
      <c r="B121" s="337"/>
      <c r="C121" s="343" t="s">
        <v>530</v>
      </c>
      <c r="D121" s="330"/>
      <c r="E121" s="695"/>
      <c r="F121" s="695"/>
      <c r="G121" s="695"/>
      <c r="H121" s="696"/>
      <c r="I121" s="344"/>
      <c r="J121" s="345"/>
      <c r="K121" s="940"/>
      <c r="L121" s="346"/>
      <c r="M121" s="347" t="s">
        <v>531</v>
      </c>
      <c r="N121" s="348"/>
      <c r="O121" s="344"/>
      <c r="P121" s="345"/>
      <c r="Q121" s="346"/>
      <c r="R121" s="346"/>
      <c r="S121" s="349" t="s">
        <v>531</v>
      </c>
      <c r="T121" s="350"/>
      <c r="U121" s="120"/>
    </row>
    <row r="122" spans="1:21" ht="15" thickBot="1">
      <c r="B122" s="351"/>
      <c r="C122" s="352" t="s">
        <v>535</v>
      </c>
      <c r="D122" s="330"/>
      <c r="E122" s="695"/>
      <c r="F122" s="695"/>
      <c r="G122" s="695"/>
      <c r="H122" s="696"/>
      <c r="I122" s="353"/>
      <c r="J122" s="354"/>
      <c r="K122" s="355"/>
      <c r="L122" s="355"/>
      <c r="M122" s="354" t="s">
        <v>629</v>
      </c>
      <c r="N122" s="356"/>
      <c r="O122" s="353"/>
      <c r="P122" s="354"/>
      <c r="Q122" s="355"/>
      <c r="R122" s="355"/>
      <c r="S122" s="357" t="s">
        <v>629</v>
      </c>
      <c r="T122" s="358"/>
      <c r="U122" s="120"/>
    </row>
    <row r="123" spans="1:21" s="298" customFormat="1" ht="15" thickTop="1">
      <c r="A123" s="154"/>
      <c r="B123" s="328" t="s">
        <v>630</v>
      </c>
      <c r="C123" s="329" t="s">
        <v>631</v>
      </c>
      <c r="D123" s="330"/>
      <c r="E123" s="695"/>
      <c r="F123" s="695"/>
      <c r="G123" s="695"/>
      <c r="H123" s="696"/>
      <c r="I123" s="331" t="s">
        <v>626</v>
      </c>
      <c r="J123" s="332" t="s">
        <v>626</v>
      </c>
      <c r="K123" s="331" t="s">
        <v>626</v>
      </c>
      <c r="L123" s="333" t="s">
        <v>626</v>
      </c>
      <c r="M123" s="332" t="s">
        <v>626</v>
      </c>
      <c r="N123" s="341" t="s">
        <v>632</v>
      </c>
      <c r="O123" s="331" t="s">
        <v>626</v>
      </c>
      <c r="P123" s="332" t="s">
        <v>626</v>
      </c>
      <c r="Q123" s="333" t="s">
        <v>626</v>
      </c>
      <c r="R123" s="333" t="s">
        <v>626</v>
      </c>
      <c r="S123" s="335" t="s">
        <v>626</v>
      </c>
      <c r="T123" s="342" t="s">
        <v>632</v>
      </c>
      <c r="U123" s="120"/>
    </row>
    <row r="124" spans="1:21" s="164" customFormat="1">
      <c r="A124" s="154"/>
      <c r="B124" s="337"/>
      <c r="C124" s="329" t="s">
        <v>525</v>
      </c>
      <c r="D124" s="330"/>
      <c r="E124" s="695"/>
      <c r="F124" s="695"/>
      <c r="G124" s="695"/>
      <c r="H124" s="696"/>
      <c r="I124" s="338" t="s">
        <v>553</v>
      </c>
      <c r="J124" s="942" t="s">
        <v>633</v>
      </c>
      <c r="K124" s="940" t="s">
        <v>634</v>
      </c>
      <c r="L124" s="940" t="s">
        <v>613</v>
      </c>
      <c r="M124" s="332" t="s">
        <v>526</v>
      </c>
      <c r="N124" s="341"/>
      <c r="O124" s="338" t="s">
        <v>553</v>
      </c>
      <c r="P124" s="942" t="s">
        <v>633</v>
      </c>
      <c r="Q124" s="940" t="s">
        <v>634</v>
      </c>
      <c r="R124" s="940" t="s">
        <v>613</v>
      </c>
      <c r="S124" s="335" t="s">
        <v>526</v>
      </c>
      <c r="T124" s="342"/>
      <c r="U124" s="120"/>
    </row>
    <row r="125" spans="1:21" s="164" customFormat="1" ht="15" thickBot="1">
      <c r="A125" s="154"/>
      <c r="B125" s="351"/>
      <c r="C125" s="352" t="s">
        <v>530</v>
      </c>
      <c r="D125" s="330"/>
      <c r="E125" s="695"/>
      <c r="F125" s="695"/>
      <c r="G125" s="695"/>
      <c r="H125" s="696"/>
      <c r="I125" s="353"/>
      <c r="J125" s="929"/>
      <c r="K125" s="941"/>
      <c r="L125" s="941"/>
      <c r="M125" s="354" t="s">
        <v>531</v>
      </c>
      <c r="N125" s="359"/>
      <c r="O125" s="353"/>
      <c r="P125" s="929"/>
      <c r="Q125" s="941"/>
      <c r="R125" s="941"/>
      <c r="S125" s="357" t="s">
        <v>531</v>
      </c>
      <c r="T125" s="360"/>
      <c r="U125" s="120"/>
    </row>
    <row r="126" spans="1:21" s="164" customFormat="1" ht="15" thickTop="1">
      <c r="A126" s="154"/>
      <c r="B126" s="328" t="s">
        <v>635</v>
      </c>
      <c r="C126" s="329" t="s">
        <v>631</v>
      </c>
      <c r="D126" s="330"/>
      <c r="E126" s="695"/>
      <c r="F126" s="695"/>
      <c r="G126" s="695"/>
      <c r="H126" s="696"/>
      <c r="I126" s="331" t="s">
        <v>626</v>
      </c>
      <c r="J126" s="332" t="s">
        <v>626</v>
      </c>
      <c r="K126" s="331" t="s">
        <v>626</v>
      </c>
      <c r="L126" s="333" t="s">
        <v>626</v>
      </c>
      <c r="M126" s="332" t="s">
        <v>626</v>
      </c>
      <c r="N126" s="341" t="s">
        <v>632</v>
      </c>
      <c r="O126" s="331" t="s">
        <v>626</v>
      </c>
      <c r="P126" s="332" t="s">
        <v>626</v>
      </c>
      <c r="Q126" s="333" t="s">
        <v>626</v>
      </c>
      <c r="R126" s="333" t="s">
        <v>626</v>
      </c>
      <c r="S126" s="335" t="s">
        <v>626</v>
      </c>
      <c r="T126" s="342" t="s">
        <v>632</v>
      </c>
      <c r="U126" s="120"/>
    </row>
    <row r="127" spans="1:21">
      <c r="B127" s="337"/>
      <c r="C127" s="329" t="s">
        <v>525</v>
      </c>
      <c r="D127" s="330"/>
      <c r="E127" s="695"/>
      <c r="F127" s="695"/>
      <c r="G127" s="695"/>
      <c r="H127" s="696"/>
      <c r="I127" s="338" t="s">
        <v>517</v>
      </c>
      <c r="J127" s="339" t="s">
        <v>636</v>
      </c>
      <c r="K127" s="340" t="s">
        <v>628</v>
      </c>
      <c r="L127" s="340" t="s">
        <v>520</v>
      </c>
      <c r="M127" s="332" t="s">
        <v>526</v>
      </c>
      <c r="N127" s="341"/>
      <c r="O127" s="338" t="s">
        <v>517</v>
      </c>
      <c r="P127" s="339" t="s">
        <v>636</v>
      </c>
      <c r="Q127" s="340" t="s">
        <v>628</v>
      </c>
      <c r="R127" s="340" t="s">
        <v>520</v>
      </c>
      <c r="S127" s="335" t="s">
        <v>526</v>
      </c>
      <c r="T127" s="342"/>
      <c r="U127" s="120"/>
    </row>
    <row r="128" spans="1:21">
      <c r="B128" s="337"/>
      <c r="C128" s="343" t="s">
        <v>530</v>
      </c>
      <c r="D128" s="330"/>
      <c r="E128" s="695"/>
      <c r="F128" s="695"/>
      <c r="G128" s="695"/>
      <c r="H128" s="696"/>
      <c r="I128" s="344"/>
      <c r="J128" s="345"/>
      <c r="K128" s="346"/>
      <c r="L128" s="346"/>
      <c r="M128" s="347" t="s">
        <v>531</v>
      </c>
      <c r="N128" s="348"/>
      <c r="O128" s="344"/>
      <c r="P128" s="345"/>
      <c r="Q128" s="346"/>
      <c r="R128" s="346"/>
      <c r="S128" s="349" t="s">
        <v>531</v>
      </c>
      <c r="T128" s="350"/>
      <c r="U128" s="120"/>
    </row>
    <row r="129" spans="1:21" ht="15" thickBot="1">
      <c r="B129" s="351"/>
      <c r="C129" s="352" t="s">
        <v>535</v>
      </c>
      <c r="D129" s="330"/>
      <c r="E129" s="695"/>
      <c r="F129" s="695"/>
      <c r="G129" s="695"/>
      <c r="H129" s="696"/>
      <c r="I129" s="353"/>
      <c r="J129" s="354"/>
      <c r="K129" s="355"/>
      <c r="L129" s="355"/>
      <c r="M129" s="354" t="s">
        <v>629</v>
      </c>
      <c r="N129" s="356"/>
      <c r="O129" s="353"/>
      <c r="P129" s="354"/>
      <c r="Q129" s="355"/>
      <c r="R129" s="355"/>
      <c r="S129" s="357" t="s">
        <v>629</v>
      </c>
      <c r="T129" s="358"/>
      <c r="U129" s="120"/>
    </row>
    <row r="130" spans="1:21" s="298" customFormat="1" ht="15" customHeight="1" thickTop="1">
      <c r="A130" s="287"/>
      <c r="B130" s="928" t="s">
        <v>637</v>
      </c>
      <c r="C130" s="329" t="s">
        <v>631</v>
      </c>
      <c r="D130" s="330"/>
      <c r="E130" s="695"/>
      <c r="F130" s="695"/>
      <c r="G130" s="695"/>
      <c r="H130" s="696"/>
      <c r="I130" s="331" t="s">
        <v>626</v>
      </c>
      <c r="J130" s="332" t="s">
        <v>626</v>
      </c>
      <c r="K130" s="331" t="s">
        <v>626</v>
      </c>
      <c r="L130" s="333" t="s">
        <v>626</v>
      </c>
      <c r="M130" s="332" t="s">
        <v>626</v>
      </c>
      <c r="N130" s="341" t="s">
        <v>632</v>
      </c>
      <c r="O130" s="331" t="s">
        <v>626</v>
      </c>
      <c r="P130" s="332" t="s">
        <v>626</v>
      </c>
      <c r="Q130" s="333" t="s">
        <v>626</v>
      </c>
      <c r="R130" s="333" t="s">
        <v>626</v>
      </c>
      <c r="S130" s="335" t="s">
        <v>626</v>
      </c>
      <c r="T130" s="342" t="s">
        <v>632</v>
      </c>
      <c r="U130" s="120"/>
    </row>
    <row r="131" spans="1:21" ht="15" customHeight="1" thickBot="1">
      <c r="B131" s="929"/>
      <c r="C131" s="352" t="s">
        <v>530</v>
      </c>
      <c r="D131" s="330"/>
      <c r="E131" s="695"/>
      <c r="F131" s="695"/>
      <c r="G131" s="695"/>
      <c r="H131" s="696"/>
      <c r="I131" s="353" t="s">
        <v>517</v>
      </c>
      <c r="J131" s="354" t="s">
        <v>638</v>
      </c>
      <c r="K131" s="353" t="s">
        <v>634</v>
      </c>
      <c r="L131" s="353" t="s">
        <v>520</v>
      </c>
      <c r="M131" s="354" t="s">
        <v>531</v>
      </c>
      <c r="N131" s="359"/>
      <c r="O131" s="353" t="s">
        <v>517</v>
      </c>
      <c r="P131" s="354" t="s">
        <v>638</v>
      </c>
      <c r="Q131" s="361" t="s">
        <v>639</v>
      </c>
      <c r="R131" s="353" t="s">
        <v>556</v>
      </c>
      <c r="S131" s="357" t="s">
        <v>563</v>
      </c>
      <c r="T131" s="360"/>
      <c r="U131" s="120"/>
    </row>
    <row r="132" spans="1:21" ht="15" customHeight="1" thickTop="1">
      <c r="B132" s="936" t="s">
        <v>640</v>
      </c>
      <c r="C132" s="308" t="s">
        <v>549</v>
      </c>
      <c r="D132" s="309"/>
      <c r="E132" s="693"/>
      <c r="F132" s="693"/>
      <c r="G132" s="693"/>
      <c r="H132" s="694"/>
      <c r="I132" s="362" t="s">
        <v>550</v>
      </c>
      <c r="J132" s="311" t="s">
        <v>550</v>
      </c>
      <c r="K132" s="362" t="s">
        <v>550</v>
      </c>
      <c r="L132" s="363" t="s">
        <v>550</v>
      </c>
      <c r="M132" s="311" t="s">
        <v>550</v>
      </c>
      <c r="N132" s="313" t="s">
        <v>616</v>
      </c>
      <c r="O132" s="362" t="s">
        <v>550</v>
      </c>
      <c r="P132" s="311" t="s">
        <v>550</v>
      </c>
      <c r="Q132" s="363" t="s">
        <v>550</v>
      </c>
      <c r="R132" s="363" t="s">
        <v>550</v>
      </c>
      <c r="S132" s="314" t="s">
        <v>550</v>
      </c>
      <c r="T132" s="315" t="s">
        <v>616</v>
      </c>
      <c r="U132" s="120"/>
    </row>
    <row r="133" spans="1:21" s="186" customFormat="1" ht="15" customHeight="1" thickBot="1">
      <c r="A133" s="176"/>
      <c r="B133" s="937"/>
      <c r="C133" s="364" t="s">
        <v>562</v>
      </c>
      <c r="D133" s="309"/>
      <c r="E133" s="693"/>
      <c r="F133" s="693"/>
      <c r="G133" s="693"/>
      <c r="H133" s="694"/>
      <c r="I133" s="322" t="s">
        <v>641</v>
      </c>
      <c r="J133" s="323" t="s">
        <v>642</v>
      </c>
      <c r="K133" s="322" t="s">
        <v>639</v>
      </c>
      <c r="L133" s="322" t="s">
        <v>556</v>
      </c>
      <c r="M133" s="323" t="s">
        <v>563</v>
      </c>
      <c r="N133" s="365"/>
      <c r="O133" s="322" t="s">
        <v>641</v>
      </c>
      <c r="P133" s="323" t="s">
        <v>642</v>
      </c>
      <c r="Q133" s="366" t="s">
        <v>639</v>
      </c>
      <c r="R133" s="322" t="s">
        <v>556</v>
      </c>
      <c r="S133" s="367" t="s">
        <v>563</v>
      </c>
      <c r="T133" s="368"/>
      <c r="U133" s="185"/>
    </row>
    <row r="134" spans="1:21" s="186" customFormat="1" ht="15" customHeight="1" thickTop="1">
      <c r="A134" s="176"/>
      <c r="B134" s="928" t="s">
        <v>643</v>
      </c>
      <c r="C134" s="369" t="s">
        <v>549</v>
      </c>
      <c r="D134" s="330"/>
      <c r="E134" s="695"/>
      <c r="F134" s="695"/>
      <c r="G134" s="695"/>
      <c r="H134" s="696"/>
      <c r="I134" s="370" t="s">
        <v>550</v>
      </c>
      <c r="J134" s="332" t="s">
        <v>550</v>
      </c>
      <c r="K134" s="370" t="s">
        <v>550</v>
      </c>
      <c r="L134" s="344" t="s">
        <v>550</v>
      </c>
      <c r="M134" s="332" t="s">
        <v>550</v>
      </c>
      <c r="N134" s="371" t="s">
        <v>644</v>
      </c>
      <c r="O134" s="370" t="s">
        <v>550</v>
      </c>
      <c r="P134" s="332" t="s">
        <v>550</v>
      </c>
      <c r="Q134" s="344" t="s">
        <v>550</v>
      </c>
      <c r="R134" s="344" t="s">
        <v>550</v>
      </c>
      <c r="S134" s="335" t="s">
        <v>550</v>
      </c>
      <c r="T134" s="372" t="s">
        <v>644</v>
      </c>
      <c r="U134" s="185"/>
    </row>
    <row r="135" spans="1:21" ht="15" customHeight="1">
      <c r="B135" s="938"/>
      <c r="C135" s="343" t="s">
        <v>645</v>
      </c>
      <c r="D135" s="330"/>
      <c r="E135" s="695"/>
      <c r="F135" s="695"/>
      <c r="G135" s="695"/>
      <c r="H135" s="696"/>
      <c r="I135" s="338" t="s">
        <v>553</v>
      </c>
      <c r="J135" s="339" t="s">
        <v>646</v>
      </c>
      <c r="K135" s="926" t="s">
        <v>647</v>
      </c>
      <c r="L135" s="926" t="s">
        <v>648</v>
      </c>
      <c r="M135" s="332" t="s">
        <v>649</v>
      </c>
      <c r="N135" s="373"/>
      <c r="O135" s="338" t="s">
        <v>553</v>
      </c>
      <c r="P135" s="339" t="s">
        <v>646</v>
      </c>
      <c r="Q135" s="926" t="s">
        <v>647</v>
      </c>
      <c r="R135" s="926" t="s">
        <v>648</v>
      </c>
      <c r="S135" s="335" t="s">
        <v>649</v>
      </c>
      <c r="T135" s="374"/>
      <c r="U135" s="120"/>
    </row>
    <row r="136" spans="1:21">
      <c r="B136" s="938"/>
      <c r="C136" s="329" t="s">
        <v>650</v>
      </c>
      <c r="D136" s="330"/>
      <c r="E136" s="695"/>
      <c r="F136" s="695"/>
      <c r="G136" s="695"/>
      <c r="H136" s="696"/>
      <c r="I136" s="344"/>
      <c r="J136" s="345"/>
      <c r="K136" s="940"/>
      <c r="L136" s="940"/>
      <c r="M136" s="332" t="s">
        <v>651</v>
      </c>
      <c r="N136" s="341"/>
      <c r="O136" s="344"/>
      <c r="P136" s="345"/>
      <c r="Q136" s="940"/>
      <c r="R136" s="940"/>
      <c r="S136" s="335" t="s">
        <v>651</v>
      </c>
      <c r="T136" s="342"/>
      <c r="U136" s="120"/>
    </row>
    <row r="137" spans="1:21" ht="15" thickBot="1">
      <c r="B137" s="939"/>
      <c r="C137" s="329" t="s">
        <v>652</v>
      </c>
      <c r="D137" s="330"/>
      <c r="E137" s="695"/>
      <c r="F137" s="695"/>
      <c r="G137" s="695"/>
      <c r="H137" s="696"/>
      <c r="I137" s="353"/>
      <c r="J137" s="354"/>
      <c r="K137" s="941"/>
      <c r="L137" s="941"/>
      <c r="M137" s="332" t="s">
        <v>652</v>
      </c>
      <c r="N137" s="341"/>
      <c r="O137" s="353"/>
      <c r="P137" s="354"/>
      <c r="Q137" s="941"/>
      <c r="R137" s="941"/>
      <c r="S137" s="335" t="s">
        <v>652</v>
      </c>
      <c r="T137" s="342"/>
      <c r="U137" s="120"/>
    </row>
    <row r="138" spans="1:21" ht="29.25" customHeight="1" thickTop="1">
      <c r="B138" s="928" t="s">
        <v>653</v>
      </c>
      <c r="C138" s="930" t="s">
        <v>615</v>
      </c>
      <c r="D138" s="330"/>
      <c r="E138" s="695"/>
      <c r="F138" s="695"/>
      <c r="G138" s="695"/>
      <c r="H138" s="696"/>
      <c r="I138" s="932" t="s">
        <v>626</v>
      </c>
      <c r="J138" s="934" t="s">
        <v>654</v>
      </c>
      <c r="K138" s="922" t="s">
        <v>626</v>
      </c>
      <c r="L138" s="922" t="s">
        <v>626</v>
      </c>
      <c r="M138" s="922" t="s">
        <v>654</v>
      </c>
      <c r="N138" s="922" t="s">
        <v>644</v>
      </c>
      <c r="O138" s="922" t="s">
        <v>626</v>
      </c>
      <c r="P138" s="922" t="s">
        <v>654</v>
      </c>
      <c r="Q138" s="922" t="s">
        <v>626</v>
      </c>
      <c r="R138" s="922" t="s">
        <v>626</v>
      </c>
      <c r="S138" s="922" t="s">
        <v>654</v>
      </c>
      <c r="T138" s="922" t="s">
        <v>644</v>
      </c>
      <c r="U138" s="120"/>
    </row>
    <row r="139" spans="1:21" ht="15" customHeight="1" thickBot="1">
      <c r="B139" s="929"/>
      <c r="C139" s="931"/>
      <c r="D139" s="330"/>
      <c r="E139" s="695"/>
      <c r="F139" s="695"/>
      <c r="G139" s="695"/>
      <c r="H139" s="696"/>
      <c r="I139" s="933"/>
      <c r="J139" s="935"/>
      <c r="K139" s="923"/>
      <c r="L139" s="923"/>
      <c r="M139" s="923"/>
      <c r="N139" s="923"/>
      <c r="O139" s="923"/>
      <c r="P139" s="923"/>
      <c r="Q139" s="923"/>
      <c r="R139" s="923"/>
      <c r="S139" s="923"/>
      <c r="T139" s="923"/>
      <c r="U139" s="120"/>
    </row>
    <row r="140" spans="1:21" ht="74.25" customHeight="1" thickTop="1">
      <c r="B140" s="924" t="s">
        <v>655</v>
      </c>
      <c r="C140" s="329" t="s">
        <v>549</v>
      </c>
      <c r="D140" s="330"/>
      <c r="E140" s="695"/>
      <c r="F140" s="695"/>
      <c r="G140" s="695"/>
      <c r="H140" s="696"/>
      <c r="I140" s="375" t="s">
        <v>550</v>
      </c>
      <c r="J140" s="332" t="s">
        <v>550</v>
      </c>
      <c r="K140" s="375" t="s">
        <v>550</v>
      </c>
      <c r="L140" s="375" t="s">
        <v>550</v>
      </c>
      <c r="M140" s="332" t="s">
        <v>550</v>
      </c>
      <c r="N140" s="341" t="s">
        <v>656</v>
      </c>
      <c r="O140" s="375" t="s">
        <v>550</v>
      </c>
      <c r="P140" s="332" t="s">
        <v>550</v>
      </c>
      <c r="Q140" s="375" t="s">
        <v>550</v>
      </c>
      <c r="R140" s="375" t="s">
        <v>550</v>
      </c>
      <c r="S140" s="335" t="s">
        <v>550</v>
      </c>
      <c r="T140" s="342" t="s">
        <v>656</v>
      </c>
      <c r="U140" s="120"/>
    </row>
    <row r="141" spans="1:21" s="164" customFormat="1">
      <c r="A141" s="154"/>
      <c r="B141" s="924"/>
      <c r="C141" s="329" t="s">
        <v>559</v>
      </c>
      <c r="D141" s="330"/>
      <c r="E141" s="695"/>
      <c r="F141" s="695"/>
      <c r="G141" s="695"/>
      <c r="H141" s="696"/>
      <c r="I141" s="338" t="s">
        <v>553</v>
      </c>
      <c r="J141" s="339" t="s">
        <v>657</v>
      </c>
      <c r="K141" s="926" t="s">
        <v>639</v>
      </c>
      <c r="L141" s="926" t="s">
        <v>556</v>
      </c>
      <c r="M141" s="332" t="s">
        <v>560</v>
      </c>
      <c r="N141" s="373"/>
      <c r="O141" s="338" t="s">
        <v>553</v>
      </c>
      <c r="P141" s="339" t="s">
        <v>658</v>
      </c>
      <c r="Q141" s="926" t="s">
        <v>639</v>
      </c>
      <c r="R141" s="926" t="s">
        <v>556</v>
      </c>
      <c r="S141" s="335" t="s">
        <v>560</v>
      </c>
      <c r="T141" s="374"/>
      <c r="U141" s="120"/>
    </row>
    <row r="142" spans="1:21" s="164" customFormat="1" ht="15" thickBot="1">
      <c r="A142" s="154"/>
      <c r="B142" s="925"/>
      <c r="C142" s="376" t="s">
        <v>562</v>
      </c>
      <c r="D142" s="377"/>
      <c r="E142" s="697"/>
      <c r="F142" s="697"/>
      <c r="G142" s="697"/>
      <c r="H142" s="698"/>
      <c r="I142" s="353"/>
      <c r="J142" s="354"/>
      <c r="K142" s="927"/>
      <c r="L142" s="927"/>
      <c r="M142" s="378" t="s">
        <v>531</v>
      </c>
      <c r="N142" s="356"/>
      <c r="O142" s="353"/>
      <c r="P142" s="354"/>
      <c r="Q142" s="927"/>
      <c r="R142" s="927"/>
      <c r="S142" s="379" t="s">
        <v>531</v>
      </c>
      <c r="T142" s="358"/>
      <c r="U142" s="120"/>
    </row>
    <row r="143" spans="1:21" s="164" customFormat="1" ht="15" thickTop="1">
      <c r="A143" s="154"/>
      <c r="B143" s="380" t="s">
        <v>659</v>
      </c>
      <c r="C143" s="329" t="s">
        <v>631</v>
      </c>
      <c r="D143" s="381"/>
      <c r="E143" s="699"/>
      <c r="F143" s="699"/>
      <c r="G143" s="699"/>
      <c r="H143" s="700"/>
      <c r="I143" s="382" t="s">
        <v>517</v>
      </c>
      <c r="J143" s="332" t="s">
        <v>626</v>
      </c>
      <c r="K143" s="337" t="s">
        <v>634</v>
      </c>
      <c r="L143" s="346" t="s">
        <v>520</v>
      </c>
      <c r="M143" s="332" t="s">
        <v>626</v>
      </c>
      <c r="N143" s="341" t="s">
        <v>632</v>
      </c>
      <c r="O143" s="382" t="s">
        <v>517</v>
      </c>
      <c r="P143" s="332" t="s">
        <v>626</v>
      </c>
      <c r="Q143" s="337" t="s">
        <v>634</v>
      </c>
      <c r="R143" s="346" t="s">
        <v>520</v>
      </c>
      <c r="S143" s="335" t="s">
        <v>626</v>
      </c>
      <c r="T143" s="342" t="s">
        <v>632</v>
      </c>
      <c r="U143" s="120"/>
    </row>
    <row r="144" spans="1:21" s="298" customFormat="1">
      <c r="A144" s="287"/>
      <c r="B144" s="337" t="s">
        <v>660</v>
      </c>
      <c r="C144" s="343" t="s">
        <v>661</v>
      </c>
      <c r="D144" s="917"/>
      <c r="E144" s="701"/>
      <c r="F144" s="701"/>
      <c r="G144" s="701"/>
      <c r="H144" s="702"/>
      <c r="I144" s="382"/>
      <c r="J144" s="383" t="s">
        <v>662</v>
      </c>
      <c r="K144" s="337" t="s">
        <v>663</v>
      </c>
      <c r="L144" s="346"/>
      <c r="M144" s="347" t="s">
        <v>664</v>
      </c>
      <c r="N144" s="373"/>
      <c r="O144" s="382"/>
      <c r="P144" s="383" t="s">
        <v>662</v>
      </c>
      <c r="Q144" s="337" t="s">
        <v>663</v>
      </c>
      <c r="R144" s="346"/>
      <c r="S144" s="349" t="s">
        <v>664</v>
      </c>
      <c r="T144" s="374"/>
      <c r="U144" s="120"/>
    </row>
    <row r="145" spans="1:21" s="298" customFormat="1">
      <c r="A145" s="287"/>
      <c r="B145" s="337" t="s">
        <v>665</v>
      </c>
      <c r="C145" s="343" t="s">
        <v>525</v>
      </c>
      <c r="D145" s="917"/>
      <c r="E145" s="701"/>
      <c r="F145" s="701"/>
      <c r="G145" s="701"/>
      <c r="H145" s="702"/>
      <c r="I145" s="344"/>
      <c r="J145" s="337" t="s">
        <v>666</v>
      </c>
      <c r="K145" s="337" t="s">
        <v>663</v>
      </c>
      <c r="L145" s="346"/>
      <c r="M145" s="347" t="s">
        <v>667</v>
      </c>
      <c r="N145" s="373"/>
      <c r="O145" s="382"/>
      <c r="P145" s="337" t="s">
        <v>666</v>
      </c>
      <c r="Q145" s="337" t="s">
        <v>663</v>
      </c>
      <c r="R145" s="346"/>
      <c r="S145" s="349" t="s">
        <v>667</v>
      </c>
      <c r="T145" s="374"/>
      <c r="U145" s="120"/>
    </row>
    <row r="146" spans="1:21" s="298" customFormat="1">
      <c r="A146" s="287"/>
      <c r="B146" s="337" t="s">
        <v>668</v>
      </c>
      <c r="C146" s="384" t="s">
        <v>530</v>
      </c>
      <c r="D146" s="917"/>
      <c r="E146" s="695"/>
      <c r="F146" s="695"/>
      <c r="G146" s="695"/>
      <c r="H146" s="696"/>
      <c r="I146" s="344"/>
      <c r="J146" s="337" t="s">
        <v>669</v>
      </c>
      <c r="K146" s="337" t="s">
        <v>663</v>
      </c>
      <c r="L146" s="346"/>
      <c r="M146" s="339" t="s">
        <v>531</v>
      </c>
      <c r="N146" s="385"/>
      <c r="O146" s="382"/>
      <c r="P146" s="337" t="s">
        <v>669</v>
      </c>
      <c r="Q146" s="337" t="s">
        <v>663</v>
      </c>
      <c r="R146" s="346"/>
      <c r="S146" s="386" t="s">
        <v>531</v>
      </c>
      <c r="T146" s="387"/>
    </row>
    <row r="147" spans="1:21" s="298" customFormat="1">
      <c r="A147" s="287"/>
      <c r="B147" s="388" t="s">
        <v>670</v>
      </c>
      <c r="C147" s="329"/>
      <c r="D147" s="918"/>
      <c r="E147" s="703"/>
      <c r="F147" s="703"/>
      <c r="G147" s="703"/>
      <c r="H147" s="704"/>
      <c r="I147" s="375"/>
      <c r="J147" s="389" t="s">
        <v>671</v>
      </c>
      <c r="K147" s="389" t="s">
        <v>663</v>
      </c>
      <c r="L147" s="388"/>
      <c r="M147" s="332"/>
      <c r="N147" s="341"/>
      <c r="O147" s="390"/>
      <c r="P147" s="389" t="s">
        <v>671</v>
      </c>
      <c r="Q147" s="389" t="s">
        <v>663</v>
      </c>
      <c r="R147" s="388"/>
      <c r="S147" s="335"/>
      <c r="T147" s="342"/>
    </row>
    <row r="148" spans="1:21" s="298" customFormat="1">
      <c r="A148" s="287"/>
      <c r="B148" s="391" t="s">
        <v>672</v>
      </c>
      <c r="C148" s="194"/>
      <c r="D148" s="194"/>
      <c r="E148" s="675"/>
      <c r="F148" s="675"/>
      <c r="G148" s="675"/>
      <c r="H148" s="675"/>
      <c r="I148" s="103"/>
      <c r="J148" s="103"/>
      <c r="K148" s="104"/>
      <c r="L148" s="105"/>
      <c r="M148" s="105"/>
      <c r="N148" s="103"/>
      <c r="O148" s="103"/>
      <c r="P148" s="103"/>
      <c r="Q148" s="105"/>
      <c r="R148" s="105"/>
      <c r="S148" s="103"/>
      <c r="T148" s="103"/>
    </row>
    <row r="149" spans="1:21">
      <c r="B149" s="391" t="s">
        <v>673</v>
      </c>
      <c r="C149" s="194"/>
      <c r="D149" s="194"/>
      <c r="E149" s="675"/>
      <c r="F149" s="675"/>
      <c r="G149" s="675"/>
      <c r="H149" s="675"/>
    </row>
    <row r="150" spans="1:21">
      <c r="B150" s="391" t="s">
        <v>674</v>
      </c>
      <c r="C150" s="194"/>
      <c r="D150" s="194"/>
      <c r="E150" s="675"/>
      <c r="F150" s="675"/>
      <c r="G150" s="675"/>
      <c r="H150" s="675"/>
    </row>
    <row r="151" spans="1:21">
      <c r="B151" s="392" t="s">
        <v>675</v>
      </c>
      <c r="C151" s="194"/>
      <c r="D151" s="194"/>
      <c r="E151" s="675"/>
      <c r="F151" s="675"/>
      <c r="G151" s="675"/>
      <c r="H151" s="675"/>
    </row>
    <row r="152" spans="1:21">
      <c r="B152" s="392" t="s">
        <v>1423</v>
      </c>
      <c r="C152" s="393"/>
      <c r="D152" s="393"/>
      <c r="E152" s="705"/>
      <c r="F152" s="705"/>
      <c r="G152" s="705"/>
      <c r="H152" s="705"/>
      <c r="I152" s="298"/>
      <c r="J152" s="298"/>
      <c r="K152" s="394"/>
      <c r="L152" s="395"/>
      <c r="M152" s="395"/>
      <c r="N152" s="298"/>
      <c r="O152" s="298"/>
      <c r="P152" s="298"/>
      <c r="Q152" s="395"/>
      <c r="R152" s="395"/>
      <c r="S152" s="298"/>
      <c r="T152" s="298"/>
    </row>
    <row r="153" spans="1:21" s="298" customFormat="1">
      <c r="A153" s="287"/>
      <c r="B153" s="392" t="s">
        <v>676</v>
      </c>
      <c r="C153" s="393"/>
      <c r="D153" s="393"/>
      <c r="E153" s="705"/>
      <c r="F153" s="705"/>
      <c r="G153" s="705"/>
      <c r="H153" s="705"/>
      <c r="K153" s="394"/>
      <c r="L153" s="395"/>
      <c r="M153" s="395"/>
      <c r="Q153" s="395"/>
      <c r="R153" s="395"/>
    </row>
    <row r="154" spans="1:21" s="298" customFormat="1">
      <c r="A154" s="287"/>
      <c r="B154" s="195"/>
      <c r="C154" s="194"/>
      <c r="D154" s="194"/>
      <c r="E154" s="675"/>
      <c r="F154" s="675"/>
      <c r="G154" s="675"/>
      <c r="H154" s="675"/>
      <c r="I154" s="103"/>
      <c r="J154" s="103"/>
      <c r="K154" s="104"/>
      <c r="L154" s="105"/>
      <c r="M154" s="105"/>
      <c r="N154" s="103"/>
      <c r="O154" s="103"/>
      <c r="P154" s="103"/>
      <c r="Q154" s="105"/>
      <c r="R154" s="105"/>
      <c r="S154" s="103"/>
      <c r="T154" s="103"/>
    </row>
    <row r="155" spans="1:21">
      <c r="B155" s="195"/>
      <c r="C155" s="194"/>
      <c r="D155" s="194"/>
      <c r="E155" s="675"/>
      <c r="F155" s="675"/>
      <c r="G155" s="675"/>
      <c r="H155" s="675"/>
    </row>
    <row r="156" spans="1:21" ht="15.75">
      <c r="B156" s="106" t="s">
        <v>677</v>
      </c>
      <c r="P156" s="298"/>
      <c r="Q156" s="395"/>
      <c r="R156" s="395"/>
      <c r="S156" s="298"/>
      <c r="T156" s="298"/>
    </row>
    <row r="157" spans="1:21" s="298" customFormat="1" ht="15">
      <c r="A157" s="287"/>
      <c r="B157" s="108"/>
      <c r="C157" s="102"/>
      <c r="D157" s="102"/>
      <c r="E157" s="668"/>
      <c r="F157" s="668"/>
      <c r="G157" s="668"/>
      <c r="H157" s="668"/>
      <c r="I157" s="103"/>
      <c r="J157" s="103"/>
      <c r="K157" s="104"/>
      <c r="L157" s="105"/>
      <c r="M157" s="105"/>
      <c r="N157" s="103"/>
      <c r="O157" s="103"/>
      <c r="Q157" s="395"/>
      <c r="R157" s="395"/>
    </row>
    <row r="158" spans="1:21" s="298" customFormat="1">
      <c r="A158" s="287"/>
      <c r="B158" s="109" t="s">
        <v>678</v>
      </c>
      <c r="C158" s="102"/>
      <c r="D158" s="102"/>
      <c r="E158" s="668"/>
      <c r="F158" s="668"/>
      <c r="G158" s="668"/>
      <c r="H158" s="668"/>
      <c r="I158" s="103"/>
      <c r="J158" s="103"/>
      <c r="K158" s="104"/>
      <c r="L158" s="105"/>
      <c r="M158" s="105"/>
      <c r="N158" s="103"/>
      <c r="O158" s="103"/>
      <c r="Q158" s="395"/>
      <c r="R158" s="395"/>
    </row>
    <row r="159" spans="1:21" s="298" customFormat="1">
      <c r="A159" s="287"/>
      <c r="B159" s="109"/>
      <c r="C159" s="102"/>
      <c r="D159" s="102"/>
      <c r="E159" s="668"/>
      <c r="F159" s="668"/>
      <c r="G159" s="668"/>
      <c r="H159" s="668"/>
      <c r="I159" s="109" t="s">
        <v>679</v>
      </c>
      <c r="J159" s="109"/>
      <c r="K159" s="104"/>
      <c r="L159" s="105"/>
      <c r="M159" s="105"/>
      <c r="N159" s="103"/>
      <c r="O159" s="103"/>
      <c r="Q159" s="395"/>
      <c r="R159" s="395"/>
    </row>
    <row r="160" spans="1:21" s="298" customFormat="1">
      <c r="A160" s="287"/>
      <c r="B160" s="110" t="s">
        <v>680</v>
      </c>
      <c r="C160" s="111"/>
      <c r="D160" s="112"/>
      <c r="E160" s="669" t="s">
        <v>404</v>
      </c>
      <c r="F160" s="669" t="s">
        <v>404</v>
      </c>
      <c r="G160" s="669" t="s">
        <v>404</v>
      </c>
      <c r="H160" s="670" t="s">
        <v>404</v>
      </c>
      <c r="I160" s="113" t="s">
        <v>681</v>
      </c>
      <c r="J160" s="114"/>
      <c r="K160" s="115"/>
      <c r="L160" s="116"/>
      <c r="M160" s="116"/>
      <c r="N160" s="117"/>
      <c r="O160" s="118"/>
      <c r="Q160" s="395"/>
      <c r="R160" s="395"/>
    </row>
    <row r="161" spans="1:22" s="298" customFormat="1">
      <c r="A161" s="287"/>
      <c r="B161" s="863" t="s">
        <v>682</v>
      </c>
      <c r="C161" s="864"/>
      <c r="D161" s="121"/>
      <c r="E161" s="671" t="s">
        <v>683</v>
      </c>
      <c r="F161" s="671" t="s">
        <v>684</v>
      </c>
      <c r="G161" s="671"/>
      <c r="H161" s="672"/>
      <c r="I161" s="121" t="s">
        <v>685</v>
      </c>
      <c r="J161" s="123" t="s">
        <v>686</v>
      </c>
      <c r="K161" s="122" t="s">
        <v>687</v>
      </c>
      <c r="L161" s="124" t="s">
        <v>688</v>
      </c>
      <c r="M161" s="124" t="s">
        <v>689</v>
      </c>
      <c r="N161" s="125" t="s">
        <v>414</v>
      </c>
      <c r="O161" s="126" t="s">
        <v>415</v>
      </c>
      <c r="Q161" s="395"/>
      <c r="R161" s="395"/>
    </row>
    <row r="162" spans="1:22" s="298" customFormat="1">
      <c r="A162" s="287"/>
      <c r="B162" s="865"/>
      <c r="C162" s="866"/>
      <c r="D162" s="127" t="s">
        <v>690</v>
      </c>
      <c r="E162" s="673" t="s">
        <v>691</v>
      </c>
      <c r="F162" s="673" t="s">
        <v>691</v>
      </c>
      <c r="G162" s="673" t="s">
        <v>691</v>
      </c>
      <c r="H162" s="674" t="s">
        <v>691</v>
      </c>
      <c r="I162" s="129" t="s">
        <v>692</v>
      </c>
      <c r="J162" s="128" t="s">
        <v>692</v>
      </c>
      <c r="K162" s="128" t="s">
        <v>692</v>
      </c>
      <c r="L162" s="128" t="s">
        <v>692</v>
      </c>
      <c r="M162" s="130" t="s">
        <v>692</v>
      </c>
      <c r="N162" s="130" t="s">
        <v>692</v>
      </c>
      <c r="O162" s="129" t="s">
        <v>692</v>
      </c>
      <c r="Q162" s="395"/>
      <c r="R162" s="395"/>
    </row>
    <row r="163" spans="1:22" s="298" customFormat="1">
      <c r="A163" s="287"/>
      <c r="B163" s="131" t="s">
        <v>419</v>
      </c>
      <c r="C163" s="132"/>
      <c r="D163" s="133" t="s">
        <v>1143</v>
      </c>
      <c r="E163" s="598" t="b">
        <f>'消耗品-中間3'!Q7</f>
        <v>1</v>
      </c>
      <c r="F163" s="598" t="b">
        <f>E163</f>
        <v>1</v>
      </c>
      <c r="G163" s="598" t="b">
        <f>E163</f>
        <v>1</v>
      </c>
      <c r="H163" s="603" t="b">
        <f>E163</f>
        <v>1</v>
      </c>
      <c r="I163" s="605" t="s">
        <v>420</v>
      </c>
      <c r="J163" s="135" t="s">
        <v>421</v>
      </c>
      <c r="K163" s="136" t="s">
        <v>422</v>
      </c>
      <c r="L163" s="842" t="s">
        <v>1183</v>
      </c>
      <c r="M163" s="137" t="s">
        <v>424</v>
      </c>
      <c r="N163" s="138" t="s">
        <v>425</v>
      </c>
      <c r="O163" s="139" t="s">
        <v>426</v>
      </c>
      <c r="P163" s="119"/>
      <c r="Q163" s="120"/>
      <c r="R163" s="120"/>
      <c r="S163" s="119"/>
      <c r="T163" s="119"/>
    </row>
    <row r="164" spans="1:22" s="298" customFormat="1">
      <c r="A164" s="287"/>
      <c r="B164" s="131" t="s">
        <v>427</v>
      </c>
      <c r="C164" s="132"/>
      <c r="D164" s="133" t="s">
        <v>1144</v>
      </c>
      <c r="E164" s="598" t="b">
        <f>'消耗品-中間3'!Q8</f>
        <v>1</v>
      </c>
      <c r="F164" s="598" t="b">
        <f t="shared" ref="F164:F204" si="3">E164</f>
        <v>1</v>
      </c>
      <c r="G164" s="598" t="b">
        <f t="shared" ref="G164:G204" si="4">E164</f>
        <v>1</v>
      </c>
      <c r="H164" s="603" t="b">
        <f t="shared" ref="H164:H204" si="5">E164</f>
        <v>1</v>
      </c>
      <c r="I164" s="608"/>
      <c r="J164" s="606"/>
      <c r="K164" s="131" t="s">
        <v>428</v>
      </c>
      <c r="L164" s="887"/>
      <c r="M164" s="137" t="s">
        <v>424</v>
      </c>
      <c r="N164" s="142"/>
      <c r="O164" s="139" t="s">
        <v>426</v>
      </c>
      <c r="P164" s="119"/>
      <c r="Q164" s="120"/>
      <c r="R164" s="120"/>
      <c r="S164" s="119"/>
      <c r="T164" s="119"/>
    </row>
    <row r="165" spans="1:22">
      <c r="B165" s="131" t="s">
        <v>429</v>
      </c>
      <c r="C165" s="132"/>
      <c r="D165" s="133" t="s">
        <v>1145</v>
      </c>
      <c r="E165" s="598" t="b">
        <f>'消耗品-中間3'!Q9</f>
        <v>1</v>
      </c>
      <c r="F165" s="598" t="b">
        <f t="shared" si="3"/>
        <v>1</v>
      </c>
      <c r="G165" s="598" t="b">
        <f t="shared" si="4"/>
        <v>1</v>
      </c>
      <c r="H165" s="603" t="b">
        <f t="shared" si="5"/>
        <v>1</v>
      </c>
      <c r="I165" s="608"/>
      <c r="J165" s="606"/>
      <c r="K165" s="131" t="s">
        <v>430</v>
      </c>
      <c r="L165" s="887"/>
      <c r="M165" s="137" t="s">
        <v>424</v>
      </c>
      <c r="N165" s="143"/>
      <c r="O165" s="139" t="s">
        <v>426</v>
      </c>
      <c r="P165" s="119"/>
      <c r="Q165" s="120"/>
      <c r="R165" s="120"/>
      <c r="S165" s="119"/>
      <c r="T165" s="119"/>
      <c r="U165" s="119"/>
      <c r="V165" s="119"/>
    </row>
    <row r="166" spans="1:22">
      <c r="B166" s="131" t="s">
        <v>431</v>
      </c>
      <c r="C166" s="132"/>
      <c r="D166" s="133" t="s">
        <v>432</v>
      </c>
      <c r="E166" s="598" t="str">
        <f>'消耗品-中間3'!Q10</f>
        <v>-</v>
      </c>
      <c r="F166" s="598" t="str">
        <f t="shared" si="3"/>
        <v>-</v>
      </c>
      <c r="G166" s="598" t="str">
        <f t="shared" si="4"/>
        <v>-</v>
      </c>
      <c r="H166" s="603" t="str">
        <f t="shared" si="5"/>
        <v>-</v>
      </c>
      <c r="I166" s="144"/>
      <c r="J166" s="606"/>
      <c r="K166" s="131" t="s">
        <v>433</v>
      </c>
      <c r="L166" s="887"/>
      <c r="M166" s="145" t="s">
        <v>434</v>
      </c>
      <c r="N166" s="146"/>
      <c r="O166" s="147" t="s">
        <v>435</v>
      </c>
      <c r="P166" s="148"/>
      <c r="Q166" s="149"/>
      <c r="R166" s="149"/>
      <c r="S166" s="148"/>
      <c r="T166" s="148"/>
      <c r="U166" s="119"/>
      <c r="V166" s="119"/>
    </row>
    <row r="167" spans="1:22">
      <c r="B167" s="131" t="s">
        <v>436</v>
      </c>
      <c r="C167" s="132"/>
      <c r="D167" s="133" t="s">
        <v>1146</v>
      </c>
      <c r="E167" s="598" t="b">
        <f>'消耗品-中間3'!Q11</f>
        <v>1</v>
      </c>
      <c r="F167" s="598" t="b">
        <f t="shared" si="3"/>
        <v>1</v>
      </c>
      <c r="G167" s="598" t="b">
        <f t="shared" si="4"/>
        <v>1</v>
      </c>
      <c r="H167" s="603" t="b">
        <f t="shared" si="5"/>
        <v>1</v>
      </c>
      <c r="I167" s="608"/>
      <c r="J167" s="606"/>
      <c r="K167" s="131" t="s">
        <v>433</v>
      </c>
      <c r="L167" s="887"/>
      <c r="M167" s="137" t="s">
        <v>424</v>
      </c>
      <c r="N167" s="143"/>
      <c r="O167" s="139" t="s">
        <v>426</v>
      </c>
      <c r="P167" s="119"/>
      <c r="Q167" s="120"/>
      <c r="R167" s="120"/>
      <c r="S167" s="119"/>
      <c r="T167" s="119"/>
      <c r="U167" s="119"/>
      <c r="V167" s="119"/>
    </row>
    <row r="168" spans="1:22" s="150" customFormat="1">
      <c r="A168" s="600"/>
      <c r="B168" s="131" t="s">
        <v>437</v>
      </c>
      <c r="C168" s="132"/>
      <c r="D168" s="133" t="s">
        <v>1147</v>
      </c>
      <c r="E168" s="598" t="b">
        <f>'消耗品-中間3'!Q12</f>
        <v>1</v>
      </c>
      <c r="F168" s="598" t="b">
        <f t="shared" si="3"/>
        <v>1</v>
      </c>
      <c r="G168" s="598" t="b">
        <f t="shared" si="4"/>
        <v>1</v>
      </c>
      <c r="H168" s="603" t="b">
        <f t="shared" si="5"/>
        <v>1</v>
      </c>
      <c r="I168" s="608"/>
      <c r="J168" s="607"/>
      <c r="K168" s="131" t="s">
        <v>433</v>
      </c>
      <c r="L168" s="887"/>
      <c r="M168" s="137" t="s">
        <v>424</v>
      </c>
      <c r="N168" s="143"/>
      <c r="O168" s="139" t="s">
        <v>426</v>
      </c>
      <c r="P168" s="119"/>
      <c r="Q168" s="120"/>
      <c r="R168" s="120"/>
      <c r="S168" s="119"/>
      <c r="T168" s="119"/>
      <c r="U168" s="148"/>
      <c r="V168" s="148"/>
    </row>
    <row r="169" spans="1:22">
      <c r="B169" s="131" t="s">
        <v>438</v>
      </c>
      <c r="C169" s="132"/>
      <c r="D169" s="133" t="s">
        <v>1148</v>
      </c>
      <c r="E169" s="598" t="b">
        <f>'消耗品-中間3'!Q13</f>
        <v>1</v>
      </c>
      <c r="F169" s="598" t="b">
        <f t="shared" si="3"/>
        <v>1</v>
      </c>
      <c r="G169" s="598" t="b">
        <f t="shared" si="4"/>
        <v>1</v>
      </c>
      <c r="H169" s="603" t="b">
        <f t="shared" si="5"/>
        <v>1</v>
      </c>
      <c r="I169" s="608"/>
      <c r="J169" s="604" t="s">
        <v>439</v>
      </c>
      <c r="K169" s="136" t="s">
        <v>422</v>
      </c>
      <c r="L169" s="887"/>
      <c r="M169" s="137" t="s">
        <v>424</v>
      </c>
      <c r="N169" s="143"/>
      <c r="O169" s="139" t="s">
        <v>426</v>
      </c>
      <c r="P169" s="119"/>
      <c r="Q169" s="120"/>
      <c r="R169" s="120"/>
      <c r="S169" s="119"/>
      <c r="T169" s="119"/>
      <c r="U169" s="119"/>
      <c r="V169" s="119"/>
    </row>
    <row r="170" spans="1:22">
      <c r="B170" s="131" t="s">
        <v>440</v>
      </c>
      <c r="C170" s="132"/>
      <c r="D170" s="133" t="s">
        <v>1149</v>
      </c>
      <c r="E170" s="598" t="b">
        <f>'消耗品-中間3'!Q14</f>
        <v>1</v>
      </c>
      <c r="F170" s="598" t="b">
        <f t="shared" si="3"/>
        <v>1</v>
      </c>
      <c r="G170" s="598" t="b">
        <f t="shared" si="4"/>
        <v>1</v>
      </c>
      <c r="H170" s="603" t="b">
        <f t="shared" si="5"/>
        <v>1</v>
      </c>
      <c r="I170" s="608"/>
      <c r="J170" s="606"/>
      <c r="K170" s="131" t="s">
        <v>428</v>
      </c>
      <c r="L170" s="887"/>
      <c r="M170" s="137" t="s">
        <v>424</v>
      </c>
      <c r="N170" s="143"/>
      <c r="O170" s="139" t="s">
        <v>426</v>
      </c>
      <c r="P170" s="119"/>
      <c r="Q170" s="120"/>
      <c r="R170" s="120"/>
      <c r="S170" s="119"/>
      <c r="T170" s="119"/>
      <c r="U170" s="119"/>
      <c r="V170" s="119"/>
    </row>
    <row r="171" spans="1:22">
      <c r="B171" s="131" t="s">
        <v>441</v>
      </c>
      <c r="C171" s="132"/>
      <c r="D171" s="133" t="s">
        <v>1150</v>
      </c>
      <c r="E171" s="598" t="b">
        <f>'消耗品-中間3'!Q15</f>
        <v>1</v>
      </c>
      <c r="F171" s="598" t="b">
        <f t="shared" si="3"/>
        <v>1</v>
      </c>
      <c r="G171" s="598" t="b">
        <f t="shared" si="4"/>
        <v>1</v>
      </c>
      <c r="H171" s="603" t="b">
        <f t="shared" si="5"/>
        <v>1</v>
      </c>
      <c r="I171" s="608"/>
      <c r="J171" s="606"/>
      <c r="K171" s="131" t="s">
        <v>430</v>
      </c>
      <c r="L171" s="887"/>
      <c r="M171" s="137" t="s">
        <v>424</v>
      </c>
      <c r="N171" s="143"/>
      <c r="O171" s="139" t="s">
        <v>426</v>
      </c>
      <c r="P171" s="119"/>
      <c r="Q171" s="120"/>
      <c r="R171" s="120"/>
      <c r="S171" s="119"/>
      <c r="T171" s="119"/>
      <c r="U171" s="119"/>
      <c r="V171" s="119"/>
    </row>
    <row r="172" spans="1:22">
      <c r="B172" s="131" t="s">
        <v>442</v>
      </c>
      <c r="C172" s="132"/>
      <c r="D172" s="133" t="s">
        <v>1151</v>
      </c>
      <c r="E172" s="598" t="b">
        <f>'消耗品-中間3'!Q16</f>
        <v>1</v>
      </c>
      <c r="F172" s="598" t="b">
        <f t="shared" si="3"/>
        <v>1</v>
      </c>
      <c r="G172" s="598" t="b">
        <f t="shared" si="4"/>
        <v>1</v>
      </c>
      <c r="H172" s="603" t="b">
        <f t="shared" si="5"/>
        <v>1</v>
      </c>
      <c r="I172" s="608"/>
      <c r="J172" s="607"/>
      <c r="K172" s="131" t="s">
        <v>433</v>
      </c>
      <c r="L172" s="887"/>
      <c r="M172" s="137" t="s">
        <v>424</v>
      </c>
      <c r="N172" s="143"/>
      <c r="O172" s="139" t="s">
        <v>426</v>
      </c>
      <c r="P172" s="119"/>
      <c r="Q172" s="120"/>
      <c r="R172" s="120"/>
      <c r="S172" s="119"/>
      <c r="T172" s="119"/>
      <c r="U172" s="119"/>
      <c r="V172" s="119"/>
    </row>
    <row r="173" spans="1:22">
      <c r="B173" s="131" t="s">
        <v>443</v>
      </c>
      <c r="C173" s="132"/>
      <c r="D173" s="133" t="s">
        <v>1152</v>
      </c>
      <c r="E173" s="598" t="str">
        <f>'消耗品-中間3'!Q17</f>
        <v>-</v>
      </c>
      <c r="F173" s="598" t="str">
        <f t="shared" si="3"/>
        <v>-</v>
      </c>
      <c r="G173" s="598" t="str">
        <f t="shared" si="4"/>
        <v>-</v>
      </c>
      <c r="H173" s="603" t="str">
        <f t="shared" si="5"/>
        <v>-</v>
      </c>
      <c r="I173" s="157"/>
      <c r="J173" s="165" t="s">
        <v>439</v>
      </c>
      <c r="K173" s="131" t="s">
        <v>444</v>
      </c>
      <c r="L173" s="887"/>
      <c r="M173" s="159" t="s">
        <v>445</v>
      </c>
      <c r="N173" s="160"/>
      <c r="O173" s="161" t="s">
        <v>446</v>
      </c>
      <c r="P173" s="162"/>
      <c r="Q173" s="163"/>
      <c r="R173" s="163"/>
      <c r="S173" s="162"/>
      <c r="T173" s="162"/>
      <c r="U173" s="119"/>
      <c r="V173" s="119"/>
    </row>
    <row r="174" spans="1:22">
      <c r="B174" s="131" t="s">
        <v>447</v>
      </c>
      <c r="C174" s="132"/>
      <c r="D174" s="133" t="s">
        <v>1153</v>
      </c>
      <c r="E174" s="598" t="str">
        <f>'消耗品-中間3'!Q18</f>
        <v>-</v>
      </c>
      <c r="F174" s="598" t="str">
        <f t="shared" si="3"/>
        <v>-</v>
      </c>
      <c r="G174" s="598" t="str">
        <f t="shared" si="4"/>
        <v>-</v>
      </c>
      <c r="H174" s="603" t="str">
        <f t="shared" si="5"/>
        <v>-</v>
      </c>
      <c r="I174" s="157"/>
      <c r="J174" s="165" t="s">
        <v>448</v>
      </c>
      <c r="K174" s="131" t="s">
        <v>449</v>
      </c>
      <c r="L174" s="887"/>
      <c r="M174" s="159" t="s">
        <v>445</v>
      </c>
      <c r="N174" s="160"/>
      <c r="O174" s="183" t="s">
        <v>467</v>
      </c>
      <c r="P174" s="162"/>
      <c r="Q174" s="163"/>
      <c r="R174" s="163"/>
      <c r="S174" s="162"/>
      <c r="T174" s="162"/>
      <c r="U174" s="119"/>
      <c r="V174" s="119"/>
    </row>
    <row r="175" spans="1:22" s="164" customFormat="1">
      <c r="A175" s="154"/>
      <c r="B175" s="131" t="s">
        <v>1141</v>
      </c>
      <c r="C175" s="132"/>
      <c r="D175" s="133"/>
      <c r="E175" s="598" t="str">
        <f>'消耗品-中間3'!Q19</f>
        <v>-</v>
      </c>
      <c r="F175" s="598" t="str">
        <f t="shared" si="3"/>
        <v>-</v>
      </c>
      <c r="G175" s="598" t="str">
        <f t="shared" si="4"/>
        <v>-</v>
      </c>
      <c r="H175" s="603" t="str">
        <f t="shared" si="5"/>
        <v>-</v>
      </c>
      <c r="I175" s="157"/>
      <c r="J175" s="609"/>
      <c r="K175" s="610"/>
      <c r="L175" s="887"/>
      <c r="M175" s="159"/>
      <c r="N175" s="160"/>
      <c r="O175" s="183" t="s">
        <v>467</v>
      </c>
      <c r="P175" s="162"/>
      <c r="Q175" s="163"/>
      <c r="R175" s="163"/>
      <c r="S175" s="162"/>
      <c r="T175" s="162"/>
      <c r="U175" s="162"/>
      <c r="V175" s="162"/>
    </row>
    <row r="176" spans="1:22" s="164" customFormat="1">
      <c r="A176" s="154"/>
      <c r="B176" s="131" t="s">
        <v>450</v>
      </c>
      <c r="C176" s="132"/>
      <c r="D176" s="133" t="s">
        <v>1154</v>
      </c>
      <c r="E176" s="598" t="str">
        <f>'消耗品-中間3'!Q20</f>
        <v>-</v>
      </c>
      <c r="F176" s="598" t="str">
        <f t="shared" si="3"/>
        <v>-</v>
      </c>
      <c r="G176" s="598" t="str">
        <f t="shared" si="4"/>
        <v>-</v>
      </c>
      <c r="H176" s="603" t="str">
        <f t="shared" si="5"/>
        <v>-</v>
      </c>
      <c r="I176" s="608"/>
      <c r="J176" s="165" t="s">
        <v>451</v>
      </c>
      <c r="K176" s="131" t="s">
        <v>444</v>
      </c>
      <c r="L176" s="887"/>
      <c r="M176" s="137" t="s">
        <v>424</v>
      </c>
      <c r="N176" s="143"/>
      <c r="O176" s="166" t="s">
        <v>426</v>
      </c>
      <c r="P176" s="119"/>
      <c r="Q176" s="120"/>
      <c r="R176" s="120"/>
      <c r="S176" s="119"/>
      <c r="T176" s="119"/>
      <c r="U176" s="162"/>
      <c r="V176" s="162"/>
    </row>
    <row r="177" spans="1:22" s="164" customFormat="1">
      <c r="A177" s="154"/>
      <c r="B177" s="131" t="s">
        <v>452</v>
      </c>
      <c r="C177" s="132"/>
      <c r="D177" s="133" t="s">
        <v>1155</v>
      </c>
      <c r="E177" s="598" t="str">
        <f>'消耗品-中間3'!Q21</f>
        <v>-</v>
      </c>
      <c r="F177" s="598" t="str">
        <f t="shared" si="3"/>
        <v>-</v>
      </c>
      <c r="G177" s="598" t="str">
        <f t="shared" si="4"/>
        <v>-</v>
      </c>
      <c r="H177" s="603" t="str">
        <f t="shared" si="5"/>
        <v>-</v>
      </c>
      <c r="I177" s="608"/>
      <c r="J177" s="165" t="s">
        <v>453</v>
      </c>
      <c r="K177" s="131" t="s">
        <v>444</v>
      </c>
      <c r="L177" s="887"/>
      <c r="M177" s="137" t="s">
        <v>424</v>
      </c>
      <c r="N177" s="143"/>
      <c r="O177" s="183" t="s">
        <v>467</v>
      </c>
      <c r="P177" s="119"/>
      <c r="Q177" s="120"/>
      <c r="R177" s="120"/>
      <c r="S177" s="119"/>
      <c r="T177" s="119"/>
      <c r="U177" s="162"/>
      <c r="V177" s="162"/>
    </row>
    <row r="178" spans="1:22">
      <c r="B178" s="131" t="s">
        <v>454</v>
      </c>
      <c r="C178" s="132"/>
      <c r="D178" s="133" t="s">
        <v>1156</v>
      </c>
      <c r="E178" s="598" t="str">
        <f>'消耗品-中間3'!Q22</f>
        <v>-</v>
      </c>
      <c r="F178" s="598" t="str">
        <f t="shared" si="3"/>
        <v>-</v>
      </c>
      <c r="G178" s="598" t="str">
        <f t="shared" si="4"/>
        <v>-</v>
      </c>
      <c r="H178" s="603" t="str">
        <f t="shared" si="5"/>
        <v>-</v>
      </c>
      <c r="I178" s="168"/>
      <c r="J178" s="165" t="s">
        <v>455</v>
      </c>
      <c r="K178" s="131" t="s">
        <v>449</v>
      </c>
      <c r="L178" s="887"/>
      <c r="M178" s="170" t="s">
        <v>456</v>
      </c>
      <c r="N178" s="171"/>
      <c r="O178" s="183" t="s">
        <v>467</v>
      </c>
      <c r="P178" s="172"/>
      <c r="Q178" s="173"/>
      <c r="R178" s="173"/>
      <c r="S178" s="172"/>
      <c r="T178" s="172"/>
      <c r="U178" s="119"/>
      <c r="V178" s="119"/>
    </row>
    <row r="179" spans="1:22">
      <c r="B179" s="131" t="s">
        <v>457</v>
      </c>
      <c r="C179" s="132"/>
      <c r="D179" s="133" t="s">
        <v>1157</v>
      </c>
      <c r="E179" s="598" t="str">
        <f>'消耗品-中間3'!Q23</f>
        <v>-</v>
      </c>
      <c r="F179" s="598" t="str">
        <f t="shared" si="3"/>
        <v>-</v>
      </c>
      <c r="G179" s="598" t="str">
        <f t="shared" si="4"/>
        <v>-</v>
      </c>
      <c r="H179" s="603" t="str">
        <f t="shared" si="5"/>
        <v>-</v>
      </c>
      <c r="I179" s="608"/>
      <c r="J179" s="165" t="s">
        <v>395</v>
      </c>
      <c r="K179" s="131" t="s">
        <v>433</v>
      </c>
      <c r="L179" s="887"/>
      <c r="M179" s="137" t="s">
        <v>424</v>
      </c>
      <c r="N179" s="143"/>
      <c r="O179" s="183" t="s">
        <v>467</v>
      </c>
      <c r="P179" s="119"/>
      <c r="Q179" s="120"/>
      <c r="R179" s="120"/>
      <c r="S179" s="119"/>
      <c r="T179" s="119"/>
      <c r="U179" s="119"/>
      <c r="V179" s="119"/>
    </row>
    <row r="180" spans="1:22" s="174" customFormat="1">
      <c r="A180" s="601"/>
      <c r="B180" s="131" t="s">
        <v>458</v>
      </c>
      <c r="C180" s="132"/>
      <c r="D180" s="133" t="s">
        <v>1158</v>
      </c>
      <c r="E180" s="598" t="str">
        <f>'消耗品-中間3'!Q24</f>
        <v>-</v>
      </c>
      <c r="F180" s="598" t="str">
        <f t="shared" si="3"/>
        <v>-</v>
      </c>
      <c r="G180" s="598" t="str">
        <f t="shared" si="4"/>
        <v>-</v>
      </c>
      <c r="H180" s="603" t="str">
        <f t="shared" si="5"/>
        <v>-</v>
      </c>
      <c r="I180" s="608"/>
      <c r="J180" s="165" t="s">
        <v>459</v>
      </c>
      <c r="K180" s="131" t="s">
        <v>444</v>
      </c>
      <c r="L180" s="887"/>
      <c r="M180" s="175" t="s">
        <v>460</v>
      </c>
      <c r="N180" s="143"/>
      <c r="O180" s="183" t="s">
        <v>467</v>
      </c>
      <c r="P180" s="162"/>
      <c r="Q180" s="120"/>
      <c r="R180" s="120"/>
      <c r="S180" s="119"/>
      <c r="T180" s="119"/>
      <c r="U180" s="172"/>
      <c r="V180" s="172"/>
    </row>
    <row r="181" spans="1:22">
      <c r="B181" s="131" t="s">
        <v>461</v>
      </c>
      <c r="C181" s="132"/>
      <c r="D181" s="133" t="s">
        <v>1159</v>
      </c>
      <c r="E181" s="598" t="str">
        <f>'消耗品-中間3'!Q25</f>
        <v>-</v>
      </c>
      <c r="F181" s="598" t="str">
        <f t="shared" si="3"/>
        <v>-</v>
      </c>
      <c r="G181" s="598" t="str">
        <f t="shared" si="4"/>
        <v>-</v>
      </c>
      <c r="H181" s="603" t="str">
        <f t="shared" si="5"/>
        <v>-</v>
      </c>
      <c r="I181" s="157"/>
      <c r="J181" s="165" t="s">
        <v>462</v>
      </c>
      <c r="K181" s="131" t="s">
        <v>449</v>
      </c>
      <c r="L181" s="887"/>
      <c r="M181" s="175" t="s">
        <v>460</v>
      </c>
      <c r="N181" s="160"/>
      <c r="O181" s="161" t="s">
        <v>446</v>
      </c>
      <c r="P181" s="162"/>
      <c r="Q181" s="163"/>
      <c r="R181" s="163"/>
      <c r="S181" s="162"/>
      <c r="T181" s="162"/>
      <c r="U181" s="119"/>
      <c r="V181" s="119"/>
    </row>
    <row r="182" spans="1:22">
      <c r="B182" s="131" t="s">
        <v>394</v>
      </c>
      <c r="C182" s="132"/>
      <c r="D182" s="133" t="s">
        <v>1160</v>
      </c>
      <c r="E182" s="598" t="str">
        <f>'消耗品-中間3'!Q26</f>
        <v>-</v>
      </c>
      <c r="F182" s="598" t="str">
        <f t="shared" si="3"/>
        <v>-</v>
      </c>
      <c r="G182" s="598" t="str">
        <f t="shared" si="4"/>
        <v>-</v>
      </c>
      <c r="H182" s="603" t="str">
        <f t="shared" si="5"/>
        <v>-</v>
      </c>
      <c r="I182" s="608"/>
      <c r="J182" s="165" t="s">
        <v>463</v>
      </c>
      <c r="K182" s="131" t="s">
        <v>444</v>
      </c>
      <c r="L182" s="887"/>
      <c r="M182" s="175" t="s">
        <v>460</v>
      </c>
      <c r="N182" s="143"/>
      <c r="O182" s="161" t="s">
        <v>446</v>
      </c>
      <c r="P182" s="162"/>
      <c r="Q182" s="120"/>
      <c r="R182" s="120"/>
      <c r="S182" s="119"/>
      <c r="T182" s="119"/>
      <c r="U182" s="119"/>
      <c r="V182" s="119"/>
    </row>
    <row r="183" spans="1:22" s="164" customFormat="1">
      <c r="A183" s="100"/>
      <c r="B183" s="131" t="s">
        <v>464</v>
      </c>
      <c r="C183" s="132"/>
      <c r="D183" s="133" t="s">
        <v>1161</v>
      </c>
      <c r="E183" s="598" t="str">
        <f>'消耗品-中間3'!Q28</f>
        <v>-</v>
      </c>
      <c r="F183" s="598" t="str">
        <f t="shared" si="3"/>
        <v>-</v>
      </c>
      <c r="G183" s="598" t="str">
        <f t="shared" si="4"/>
        <v>-</v>
      </c>
      <c r="H183" s="603" t="str">
        <f t="shared" si="5"/>
        <v>-</v>
      </c>
      <c r="I183" s="179"/>
      <c r="J183" s="165" t="s">
        <v>465</v>
      </c>
      <c r="K183" s="131" t="s">
        <v>449</v>
      </c>
      <c r="L183" s="887"/>
      <c r="M183" s="181" t="s">
        <v>466</v>
      </c>
      <c r="N183" s="182"/>
      <c r="O183" s="183" t="s">
        <v>467</v>
      </c>
      <c r="P183" s="184"/>
      <c r="Q183" s="185"/>
      <c r="R183" s="185"/>
      <c r="S183" s="184"/>
      <c r="T183" s="184"/>
      <c r="U183" s="162"/>
      <c r="V183" s="162"/>
    </row>
    <row r="184" spans="1:22">
      <c r="B184" s="131" t="s">
        <v>468</v>
      </c>
      <c r="C184" s="132"/>
      <c r="D184" s="133" t="s">
        <v>1162</v>
      </c>
      <c r="E184" s="598" t="str">
        <f>'消耗品-中間3'!Q33</f>
        <v>-</v>
      </c>
      <c r="F184" s="598" t="str">
        <f t="shared" si="3"/>
        <v>-</v>
      </c>
      <c r="G184" s="598" t="str">
        <f t="shared" si="4"/>
        <v>-</v>
      </c>
      <c r="H184" s="603" t="str">
        <f t="shared" si="5"/>
        <v>-</v>
      </c>
      <c r="I184" s="179"/>
      <c r="J184" s="165" t="s">
        <v>469</v>
      </c>
      <c r="K184" s="131" t="s">
        <v>449</v>
      </c>
      <c r="L184" s="887"/>
      <c r="M184" s="181" t="s">
        <v>466</v>
      </c>
      <c r="N184" s="182"/>
      <c r="O184" s="183" t="s">
        <v>467</v>
      </c>
      <c r="P184" s="184"/>
      <c r="Q184" s="185"/>
      <c r="R184" s="185"/>
      <c r="S184" s="184"/>
      <c r="T184" s="184"/>
      <c r="U184" s="119"/>
      <c r="V184" s="119"/>
    </row>
    <row r="185" spans="1:22" s="186" customFormat="1">
      <c r="A185" s="176"/>
      <c r="B185" s="131" t="s">
        <v>470</v>
      </c>
      <c r="C185" s="132"/>
      <c r="D185" s="133" t="s">
        <v>1163</v>
      </c>
      <c r="E185" s="598" t="str">
        <f>'消耗品-中間3'!Q29</f>
        <v>-</v>
      </c>
      <c r="F185" s="598" t="str">
        <f t="shared" si="3"/>
        <v>-</v>
      </c>
      <c r="G185" s="598" t="str">
        <f t="shared" si="4"/>
        <v>-</v>
      </c>
      <c r="H185" s="603" t="str">
        <f t="shared" si="5"/>
        <v>-</v>
      </c>
      <c r="I185" s="157"/>
      <c r="J185" s="165" t="s">
        <v>471</v>
      </c>
      <c r="K185" s="136" t="s">
        <v>422</v>
      </c>
      <c r="L185" s="887"/>
      <c r="M185" s="159" t="s">
        <v>445</v>
      </c>
      <c r="N185" s="143"/>
      <c r="O185" s="183" t="s">
        <v>467</v>
      </c>
      <c r="P185" s="162"/>
      <c r="Q185" s="120"/>
      <c r="R185" s="120"/>
      <c r="S185" s="119"/>
      <c r="T185" s="119"/>
      <c r="U185" s="184"/>
      <c r="V185" s="184"/>
    </row>
    <row r="186" spans="1:22" s="186" customFormat="1">
      <c r="A186" s="176"/>
      <c r="B186" s="131" t="s">
        <v>472</v>
      </c>
      <c r="C186" s="132"/>
      <c r="D186" s="133" t="s">
        <v>1164</v>
      </c>
      <c r="E186" s="598" t="str">
        <f>'消耗品-中間3'!Q30</f>
        <v>-</v>
      </c>
      <c r="F186" s="598" t="str">
        <f t="shared" si="3"/>
        <v>-</v>
      </c>
      <c r="G186" s="598" t="str">
        <f t="shared" si="4"/>
        <v>-</v>
      </c>
      <c r="H186" s="603" t="str">
        <f t="shared" si="5"/>
        <v>-</v>
      </c>
      <c r="I186" s="157"/>
      <c r="J186" s="165" t="s">
        <v>471</v>
      </c>
      <c r="K186" s="131" t="s">
        <v>428</v>
      </c>
      <c r="L186" s="887"/>
      <c r="M186" s="159" t="s">
        <v>445</v>
      </c>
      <c r="N186" s="143"/>
      <c r="O186" s="183" t="s">
        <v>467</v>
      </c>
      <c r="P186" s="162"/>
      <c r="Q186" s="120"/>
      <c r="R186" s="120"/>
      <c r="S186" s="119"/>
      <c r="T186" s="119"/>
      <c r="U186" s="184"/>
      <c r="V186" s="184"/>
    </row>
    <row r="187" spans="1:22">
      <c r="B187" s="131" t="s">
        <v>473</v>
      </c>
      <c r="C187" s="132"/>
      <c r="D187" s="133" t="s">
        <v>1165</v>
      </c>
      <c r="E187" s="598" t="str">
        <f>'消耗品-中間3'!Q31</f>
        <v>-</v>
      </c>
      <c r="F187" s="598" t="str">
        <f t="shared" si="3"/>
        <v>-</v>
      </c>
      <c r="G187" s="598" t="str">
        <f t="shared" si="4"/>
        <v>-</v>
      </c>
      <c r="H187" s="603" t="str">
        <f t="shared" si="5"/>
        <v>-</v>
      </c>
      <c r="I187" s="157"/>
      <c r="J187" s="165" t="s">
        <v>471</v>
      </c>
      <c r="K187" s="131" t="s">
        <v>430</v>
      </c>
      <c r="L187" s="887"/>
      <c r="M187" s="159" t="s">
        <v>445</v>
      </c>
      <c r="N187" s="143"/>
      <c r="O187" s="183" t="s">
        <v>467</v>
      </c>
      <c r="P187" s="162"/>
      <c r="Q187" s="120"/>
      <c r="R187" s="120"/>
      <c r="S187" s="119"/>
      <c r="T187" s="119"/>
      <c r="U187" s="119"/>
      <c r="V187" s="119"/>
    </row>
    <row r="188" spans="1:22">
      <c r="B188" s="131" t="s">
        <v>474</v>
      </c>
      <c r="C188" s="132"/>
      <c r="D188" s="133" t="s">
        <v>1166</v>
      </c>
      <c r="E188" s="598" t="str">
        <f>'消耗品-中間3'!Q32</f>
        <v>-</v>
      </c>
      <c r="F188" s="598" t="str">
        <f t="shared" si="3"/>
        <v>-</v>
      </c>
      <c r="G188" s="598" t="str">
        <f t="shared" si="4"/>
        <v>-</v>
      </c>
      <c r="H188" s="603" t="str">
        <f t="shared" si="5"/>
        <v>-</v>
      </c>
      <c r="I188" s="157"/>
      <c r="J188" s="165" t="s">
        <v>471</v>
      </c>
      <c r="K188" s="131" t="s">
        <v>433</v>
      </c>
      <c r="L188" s="887"/>
      <c r="M188" s="159" t="s">
        <v>445</v>
      </c>
      <c r="N188" s="143"/>
      <c r="O188" s="183" t="s">
        <v>467</v>
      </c>
      <c r="P188" s="162"/>
      <c r="Q188" s="120"/>
      <c r="R188" s="120"/>
      <c r="S188" s="119"/>
      <c r="T188" s="119"/>
      <c r="U188" s="119"/>
      <c r="V188" s="119"/>
    </row>
    <row r="189" spans="1:22">
      <c r="B189" s="131" t="s">
        <v>483</v>
      </c>
      <c r="C189" s="132"/>
      <c r="D189" s="133" t="s">
        <v>1167</v>
      </c>
      <c r="E189" s="598" t="str">
        <f>'消耗品-中間3'!Q34</f>
        <v>-</v>
      </c>
      <c r="F189" s="598" t="str">
        <f t="shared" si="3"/>
        <v>-</v>
      </c>
      <c r="G189" s="598" t="str">
        <f t="shared" si="4"/>
        <v>-</v>
      </c>
      <c r="H189" s="603" t="str">
        <f t="shared" si="5"/>
        <v>-</v>
      </c>
      <c r="I189" s="157"/>
      <c r="J189" s="165" t="s">
        <v>483</v>
      </c>
      <c r="K189" s="131" t="s">
        <v>449</v>
      </c>
      <c r="L189" s="887"/>
      <c r="M189" s="159" t="s">
        <v>445</v>
      </c>
      <c r="N189" s="160"/>
      <c r="O189" s="183" t="s">
        <v>467</v>
      </c>
      <c r="P189" s="162"/>
      <c r="Q189" s="163"/>
      <c r="R189" s="163"/>
      <c r="S189" s="162"/>
      <c r="T189" s="162"/>
      <c r="U189" s="119"/>
      <c r="V189" s="119"/>
    </row>
    <row r="190" spans="1:22">
      <c r="B190" s="131" t="s">
        <v>484</v>
      </c>
      <c r="C190" s="132"/>
      <c r="D190" s="133" t="s">
        <v>1168</v>
      </c>
      <c r="E190" s="598" t="str">
        <f>'消耗品-中間3'!Q35</f>
        <v>-</v>
      </c>
      <c r="F190" s="598" t="str">
        <f t="shared" si="3"/>
        <v>-</v>
      </c>
      <c r="G190" s="598" t="str">
        <f t="shared" si="4"/>
        <v>-</v>
      </c>
      <c r="H190" s="603" t="str">
        <f t="shared" si="5"/>
        <v>-</v>
      </c>
      <c r="I190" s="157"/>
      <c r="J190" s="165" t="s">
        <v>484</v>
      </c>
      <c r="K190" s="131" t="s">
        <v>449</v>
      </c>
      <c r="L190" s="887"/>
      <c r="M190" s="159" t="s">
        <v>445</v>
      </c>
      <c r="N190" s="160"/>
      <c r="O190" s="183" t="s">
        <v>467</v>
      </c>
      <c r="P190" s="162"/>
      <c r="Q190" s="163"/>
      <c r="R190" s="163"/>
      <c r="S190" s="162"/>
      <c r="T190" s="162"/>
      <c r="U190" s="119"/>
      <c r="V190" s="119"/>
    </row>
    <row r="191" spans="1:22" s="164" customFormat="1">
      <c r="A191" s="154"/>
      <c r="B191" s="131" t="s">
        <v>485</v>
      </c>
      <c r="C191" s="132"/>
      <c r="D191" s="133" t="s">
        <v>1169</v>
      </c>
      <c r="E191" s="598" t="str">
        <f>'消耗品-中間3'!Q36</f>
        <v>-</v>
      </c>
      <c r="F191" s="598" t="str">
        <f t="shared" si="3"/>
        <v>-</v>
      </c>
      <c r="G191" s="598" t="str">
        <f t="shared" si="4"/>
        <v>-</v>
      </c>
      <c r="H191" s="603" t="str">
        <f t="shared" si="5"/>
        <v>-</v>
      </c>
      <c r="I191" s="157"/>
      <c r="J191" s="165" t="s">
        <v>485</v>
      </c>
      <c r="K191" s="131" t="s">
        <v>449</v>
      </c>
      <c r="L191" s="887"/>
      <c r="M191" s="159" t="s">
        <v>445</v>
      </c>
      <c r="N191" s="160"/>
      <c r="O191" s="183" t="s">
        <v>467</v>
      </c>
      <c r="P191" s="162"/>
      <c r="Q191" s="163"/>
      <c r="R191" s="163"/>
      <c r="S191" s="162"/>
      <c r="T191" s="162"/>
      <c r="U191" s="162"/>
      <c r="V191" s="162"/>
    </row>
    <row r="192" spans="1:22" s="164" customFormat="1">
      <c r="A192" s="154"/>
      <c r="B192" s="131" t="s">
        <v>1140</v>
      </c>
      <c r="C192" s="132"/>
      <c r="D192" s="133"/>
      <c r="E192" s="598" t="str">
        <f>'消耗品-中間3'!Q37</f>
        <v>-</v>
      </c>
      <c r="F192" s="598" t="str">
        <f t="shared" si="3"/>
        <v>-</v>
      </c>
      <c r="G192" s="598" t="str">
        <f t="shared" si="4"/>
        <v>-</v>
      </c>
      <c r="H192" s="603" t="str">
        <f t="shared" si="5"/>
        <v>-</v>
      </c>
      <c r="I192" s="157"/>
      <c r="J192" s="609"/>
      <c r="K192" s="610"/>
      <c r="L192" s="887"/>
      <c r="M192" s="159"/>
      <c r="N192" s="160"/>
      <c r="O192" s="183" t="s">
        <v>467</v>
      </c>
      <c r="P192" s="162"/>
      <c r="Q192" s="163"/>
      <c r="R192" s="163"/>
      <c r="S192" s="162"/>
      <c r="T192" s="162"/>
      <c r="U192" s="162"/>
      <c r="V192" s="162"/>
    </row>
    <row r="193" spans="1:22" s="164" customFormat="1">
      <c r="A193" s="154"/>
      <c r="B193" s="131" t="s">
        <v>1139</v>
      </c>
      <c r="C193" s="132"/>
      <c r="D193" s="133"/>
      <c r="E193" s="598" t="str">
        <f>'消耗品-中間3'!Q27</f>
        <v>-</v>
      </c>
      <c r="F193" s="598" t="str">
        <f t="shared" si="3"/>
        <v>-</v>
      </c>
      <c r="G193" s="598" t="str">
        <f t="shared" si="4"/>
        <v>-</v>
      </c>
      <c r="H193" s="603" t="str">
        <f t="shared" si="5"/>
        <v>-</v>
      </c>
      <c r="I193" s="157"/>
      <c r="J193" s="609"/>
      <c r="K193" s="610"/>
      <c r="L193" s="887"/>
      <c r="M193" s="159"/>
      <c r="N193" s="160"/>
      <c r="O193" s="183" t="s">
        <v>467</v>
      </c>
      <c r="P193" s="162"/>
      <c r="Q193" s="163"/>
      <c r="R193" s="163"/>
      <c r="S193" s="162"/>
      <c r="T193" s="162"/>
      <c r="U193" s="162"/>
      <c r="V193" s="162"/>
    </row>
    <row r="194" spans="1:22" s="164" customFormat="1">
      <c r="A194" s="154"/>
      <c r="B194" s="131" t="s">
        <v>475</v>
      </c>
      <c r="C194" s="132"/>
      <c r="D194" s="133" t="s">
        <v>1170</v>
      </c>
      <c r="E194" s="598" t="str">
        <f>'消耗品-中間3'!Q38</f>
        <v>-</v>
      </c>
      <c r="F194" s="598" t="str">
        <f t="shared" si="3"/>
        <v>-</v>
      </c>
      <c r="G194" s="598" t="str">
        <f t="shared" si="4"/>
        <v>-</v>
      </c>
      <c r="H194" s="603" t="str">
        <f t="shared" si="5"/>
        <v>-</v>
      </c>
      <c r="I194" s="157"/>
      <c r="J194" s="165" t="s">
        <v>476</v>
      </c>
      <c r="K194" s="131" t="s">
        <v>477</v>
      </c>
      <c r="L194" s="887"/>
      <c r="M194" s="159" t="s">
        <v>445</v>
      </c>
      <c r="N194" s="143"/>
      <c r="O194" s="183" t="s">
        <v>467</v>
      </c>
      <c r="P194" s="162"/>
      <c r="Q194" s="120"/>
      <c r="R194" s="120"/>
      <c r="S194" s="119"/>
      <c r="T194" s="119"/>
      <c r="U194" s="162"/>
      <c r="V194" s="162"/>
    </row>
    <row r="195" spans="1:22" s="164" customFormat="1">
      <c r="A195" s="154"/>
      <c r="B195" s="131" t="s">
        <v>478</v>
      </c>
      <c r="C195" s="132"/>
      <c r="D195" s="133" t="s">
        <v>1171</v>
      </c>
      <c r="E195" s="598" t="str">
        <f>'消耗品-中間3'!Q39</f>
        <v>-</v>
      </c>
      <c r="F195" s="598" t="str">
        <f t="shared" si="3"/>
        <v>-</v>
      </c>
      <c r="G195" s="598" t="str">
        <f t="shared" si="4"/>
        <v>-</v>
      </c>
      <c r="H195" s="603" t="str">
        <f t="shared" si="5"/>
        <v>-</v>
      </c>
      <c r="I195" s="157"/>
      <c r="J195" s="165" t="s">
        <v>476</v>
      </c>
      <c r="K195" s="131" t="s">
        <v>477</v>
      </c>
      <c r="L195" s="887"/>
      <c r="M195" s="159"/>
      <c r="N195" s="143"/>
      <c r="O195" s="183" t="s">
        <v>467</v>
      </c>
      <c r="P195" s="184"/>
      <c r="Q195" s="120"/>
      <c r="R195" s="120"/>
      <c r="S195" s="119"/>
      <c r="T195" s="119"/>
      <c r="U195" s="162"/>
      <c r="V195" s="162"/>
    </row>
    <row r="196" spans="1:22">
      <c r="B196" s="131" t="s">
        <v>479</v>
      </c>
      <c r="C196" s="132"/>
      <c r="D196" s="133" t="s">
        <v>1172</v>
      </c>
      <c r="E196" s="598" t="str">
        <f>'消耗品-中間3'!Q40</f>
        <v>-</v>
      </c>
      <c r="F196" s="598" t="str">
        <f t="shared" si="3"/>
        <v>-</v>
      </c>
      <c r="G196" s="598" t="str">
        <f t="shared" si="4"/>
        <v>-</v>
      </c>
      <c r="H196" s="603" t="str">
        <f t="shared" si="5"/>
        <v>-</v>
      </c>
      <c r="I196" s="157"/>
      <c r="J196" s="165" t="s">
        <v>476</v>
      </c>
      <c r="K196" s="131" t="s">
        <v>477</v>
      </c>
      <c r="L196" s="887"/>
      <c r="M196" s="159" t="s">
        <v>445</v>
      </c>
      <c r="N196" s="143"/>
      <c r="O196" s="183" t="s">
        <v>467</v>
      </c>
      <c r="P196" s="184"/>
      <c r="Q196" s="120"/>
      <c r="R196" s="120"/>
      <c r="S196" s="119"/>
      <c r="T196" s="119"/>
      <c r="U196" s="119"/>
      <c r="V196" s="119"/>
    </row>
    <row r="197" spans="1:22">
      <c r="B197" s="131" t="s">
        <v>480</v>
      </c>
      <c r="C197" s="132"/>
      <c r="D197" s="133" t="s">
        <v>1173</v>
      </c>
      <c r="E197" s="598" t="str">
        <f>'消耗品-中間3'!Q41</f>
        <v>-</v>
      </c>
      <c r="F197" s="598" t="str">
        <f t="shared" si="3"/>
        <v>-</v>
      </c>
      <c r="G197" s="598" t="str">
        <f t="shared" si="4"/>
        <v>-</v>
      </c>
      <c r="H197" s="603" t="str">
        <f t="shared" si="5"/>
        <v>-</v>
      </c>
      <c r="I197" s="157"/>
      <c r="J197" s="165" t="s">
        <v>476</v>
      </c>
      <c r="K197" s="131" t="s">
        <v>477</v>
      </c>
      <c r="L197" s="887"/>
      <c r="M197" s="159" t="s">
        <v>445</v>
      </c>
      <c r="N197" s="143"/>
      <c r="O197" s="183" t="s">
        <v>467</v>
      </c>
      <c r="P197" s="184"/>
      <c r="Q197" s="120"/>
      <c r="R197" s="120"/>
      <c r="S197" s="119"/>
      <c r="T197" s="119"/>
      <c r="U197" s="119"/>
      <c r="V197" s="119"/>
    </row>
    <row r="198" spans="1:22">
      <c r="B198" s="131" t="s">
        <v>481</v>
      </c>
      <c r="C198" s="132"/>
      <c r="D198" s="133" t="s">
        <v>1174</v>
      </c>
      <c r="E198" s="598" t="str">
        <f>'消耗品-中間3'!Q42</f>
        <v>-</v>
      </c>
      <c r="F198" s="598" t="str">
        <f t="shared" si="3"/>
        <v>-</v>
      </c>
      <c r="G198" s="598" t="str">
        <f t="shared" si="4"/>
        <v>-</v>
      </c>
      <c r="H198" s="603" t="str">
        <f t="shared" si="5"/>
        <v>-</v>
      </c>
      <c r="I198" s="157"/>
      <c r="J198" s="165" t="s">
        <v>482</v>
      </c>
      <c r="K198" s="131" t="s">
        <v>477</v>
      </c>
      <c r="L198" s="887"/>
      <c r="M198" s="159" t="s">
        <v>445</v>
      </c>
      <c r="N198" s="143"/>
      <c r="O198" s="183" t="s">
        <v>467</v>
      </c>
      <c r="P198" s="184"/>
      <c r="Q198" s="120"/>
      <c r="R198" s="120"/>
      <c r="S198" s="119"/>
      <c r="T198" s="119"/>
      <c r="U198" s="119"/>
      <c r="V198" s="119"/>
    </row>
    <row r="199" spans="1:22">
      <c r="B199" s="131" t="s">
        <v>859</v>
      </c>
      <c r="C199" s="132"/>
      <c r="D199" s="133" t="s">
        <v>1175</v>
      </c>
      <c r="E199" s="598" t="str">
        <f>'消耗品-中間3'!Q43</f>
        <v>-</v>
      </c>
      <c r="F199" s="598" t="str">
        <f t="shared" si="3"/>
        <v>-</v>
      </c>
      <c r="G199" s="598" t="str">
        <f t="shared" si="4"/>
        <v>-</v>
      </c>
      <c r="H199" s="603" t="str">
        <f t="shared" si="5"/>
        <v>-</v>
      </c>
      <c r="I199" s="477"/>
      <c r="J199" s="411" t="s">
        <v>860</v>
      </c>
      <c r="K199" s="137" t="s">
        <v>488</v>
      </c>
      <c r="L199" s="887"/>
      <c r="M199" s="159"/>
      <c r="N199" s="143"/>
      <c r="O199" s="183" t="s">
        <v>467</v>
      </c>
      <c r="P199" s="184"/>
      <c r="Q199" s="478"/>
      <c r="R199" s="479"/>
      <c r="S199" s="480"/>
      <c r="T199" s="480"/>
      <c r="U199" s="119"/>
      <c r="V199" s="119"/>
    </row>
    <row r="200" spans="1:22">
      <c r="B200" s="131" t="s">
        <v>861</v>
      </c>
      <c r="C200" s="132"/>
      <c r="D200" s="133" t="s">
        <v>1176</v>
      </c>
      <c r="E200" s="598" t="str">
        <f>'消耗品-中間3'!Q44</f>
        <v>-</v>
      </c>
      <c r="F200" s="598" t="str">
        <f t="shared" si="3"/>
        <v>-</v>
      </c>
      <c r="G200" s="598" t="str">
        <f t="shared" si="4"/>
        <v>-</v>
      </c>
      <c r="H200" s="603" t="str">
        <f t="shared" si="5"/>
        <v>-</v>
      </c>
      <c r="I200" s="477"/>
      <c r="J200" s="611" t="s">
        <v>1142</v>
      </c>
      <c r="K200" s="612" t="s">
        <v>739</v>
      </c>
      <c r="L200" s="887"/>
      <c r="M200" s="159"/>
      <c r="N200" s="143"/>
      <c r="O200" s="183" t="s">
        <v>467</v>
      </c>
      <c r="P200" s="184"/>
      <c r="Q200" s="478"/>
      <c r="R200" s="479"/>
      <c r="S200" s="480"/>
      <c r="T200" s="480"/>
      <c r="U200" s="119"/>
      <c r="V200" s="119"/>
    </row>
    <row r="201" spans="1:22" s="480" customFormat="1">
      <c r="A201" s="100"/>
      <c r="B201" s="131" t="s">
        <v>486</v>
      </c>
      <c r="C201" s="132"/>
      <c r="D201" s="133" t="s">
        <v>1177</v>
      </c>
      <c r="E201" s="598" t="str">
        <f>'消耗品-中間3'!Q45</f>
        <v>-</v>
      </c>
      <c r="F201" s="598" t="str">
        <f t="shared" si="3"/>
        <v>-</v>
      </c>
      <c r="G201" s="598" t="str">
        <f t="shared" si="4"/>
        <v>-</v>
      </c>
      <c r="H201" s="603" t="str">
        <f t="shared" si="5"/>
        <v>-</v>
      </c>
      <c r="I201" s="187"/>
      <c r="J201" s="413" t="s">
        <v>487</v>
      </c>
      <c r="K201" s="612" t="s">
        <v>739</v>
      </c>
      <c r="L201" s="887"/>
      <c r="M201" s="181" t="s">
        <v>466</v>
      </c>
      <c r="N201" s="182"/>
      <c r="O201" s="183" t="s">
        <v>467</v>
      </c>
      <c r="P201" s="184"/>
      <c r="Q201" s="185"/>
      <c r="R201" s="185"/>
      <c r="S201" s="184"/>
      <c r="T201" s="184"/>
    </row>
    <row r="202" spans="1:22" s="480" customFormat="1">
      <c r="A202" s="100"/>
      <c r="B202" s="131" t="s">
        <v>489</v>
      </c>
      <c r="C202" s="132"/>
      <c r="D202" s="133" t="s">
        <v>1178</v>
      </c>
      <c r="E202" s="598" t="str">
        <f>'消耗品-中間3'!Q46</f>
        <v>-</v>
      </c>
      <c r="F202" s="598" t="str">
        <f t="shared" si="3"/>
        <v>-</v>
      </c>
      <c r="G202" s="598" t="str">
        <f t="shared" si="4"/>
        <v>-</v>
      </c>
      <c r="H202" s="603" t="str">
        <f t="shared" si="5"/>
        <v>-</v>
      </c>
      <c r="I202" s="187"/>
      <c r="J202" s="413" t="s">
        <v>490</v>
      </c>
      <c r="K202" s="612" t="s">
        <v>739</v>
      </c>
      <c r="L202" s="887"/>
      <c r="M202" s="181" t="s">
        <v>466</v>
      </c>
      <c r="N202" s="182"/>
      <c r="O202" s="183" t="s">
        <v>467</v>
      </c>
      <c r="P202" s="190"/>
      <c r="Q202" s="185"/>
      <c r="R202" s="185"/>
      <c r="S202" s="184"/>
      <c r="T202" s="184"/>
    </row>
    <row r="203" spans="1:22" s="186" customFormat="1">
      <c r="A203" s="176"/>
      <c r="B203" s="131" t="s">
        <v>492</v>
      </c>
      <c r="C203" s="132"/>
      <c r="D203" s="133" t="s">
        <v>1179</v>
      </c>
      <c r="E203" s="598" t="str">
        <f>'消耗品-中間3'!Q47</f>
        <v>-</v>
      </c>
      <c r="F203" s="598" t="str">
        <f t="shared" si="3"/>
        <v>-</v>
      </c>
      <c r="G203" s="598" t="str">
        <f t="shared" si="4"/>
        <v>-</v>
      </c>
      <c r="H203" s="603" t="str">
        <f t="shared" si="5"/>
        <v>-</v>
      </c>
      <c r="I203" s="187"/>
      <c r="J203" s="413" t="s">
        <v>493</v>
      </c>
      <c r="K203" s="612" t="s">
        <v>739</v>
      </c>
      <c r="L203" s="887"/>
      <c r="M203" s="181" t="s">
        <v>466</v>
      </c>
      <c r="N203" s="182"/>
      <c r="O203" s="183" t="s">
        <v>467</v>
      </c>
      <c r="P203" s="190"/>
      <c r="Q203" s="185"/>
      <c r="R203" s="185"/>
      <c r="S203" s="184"/>
      <c r="T203" s="184"/>
      <c r="U203" s="184"/>
      <c r="V203" s="184"/>
    </row>
    <row r="204" spans="1:22" s="186" customFormat="1">
      <c r="A204" s="176"/>
      <c r="B204" s="131" t="s">
        <v>494</v>
      </c>
      <c r="C204" s="132"/>
      <c r="D204" s="151" t="s">
        <v>1180</v>
      </c>
      <c r="E204" s="599" t="str">
        <f>'消耗品-中間3'!Q48</f>
        <v>-</v>
      </c>
      <c r="F204" s="599" t="str">
        <f t="shared" si="3"/>
        <v>-</v>
      </c>
      <c r="G204" s="599" t="str">
        <f t="shared" si="4"/>
        <v>-</v>
      </c>
      <c r="H204" s="603" t="str">
        <f t="shared" si="5"/>
        <v>-</v>
      </c>
      <c r="I204" s="191"/>
      <c r="J204" s="413" t="s">
        <v>495</v>
      </c>
      <c r="K204" s="612" t="s">
        <v>739</v>
      </c>
      <c r="L204" s="888"/>
      <c r="M204" s="181" t="s">
        <v>466</v>
      </c>
      <c r="N204" s="193"/>
      <c r="O204" s="183" t="s">
        <v>467</v>
      </c>
      <c r="P204" s="190"/>
      <c r="Q204" s="185"/>
      <c r="R204" s="185"/>
      <c r="S204" s="184"/>
      <c r="T204" s="184"/>
      <c r="U204" s="184"/>
      <c r="V204" s="184"/>
    </row>
    <row r="205" spans="1:22" s="186" customFormat="1">
      <c r="A205" s="176"/>
      <c r="B205" s="195"/>
      <c r="C205" s="194"/>
      <c r="D205" s="194"/>
      <c r="E205" s="675"/>
      <c r="F205" s="675"/>
      <c r="G205" s="675"/>
      <c r="H205" s="675"/>
      <c r="I205" s="103"/>
      <c r="J205" s="103"/>
      <c r="K205" s="104"/>
      <c r="L205" s="105"/>
      <c r="M205" s="105"/>
      <c r="N205" s="103"/>
      <c r="O205" s="103"/>
      <c r="P205" s="103"/>
      <c r="Q205" s="105"/>
      <c r="R205" s="105"/>
      <c r="S205" s="103"/>
      <c r="T205" s="103"/>
      <c r="U205" s="184"/>
      <c r="V205" s="184"/>
    </row>
    <row r="206" spans="1:22" s="186" customFormat="1" ht="15.75">
      <c r="A206" s="176"/>
      <c r="B206" s="106" t="s">
        <v>699</v>
      </c>
      <c r="C206" s="194"/>
      <c r="D206" s="194" t="s">
        <v>700</v>
      </c>
      <c r="E206" s="675"/>
      <c r="F206" s="675"/>
      <c r="G206" s="675"/>
      <c r="H206" s="675"/>
      <c r="I206" s="103"/>
      <c r="J206" s="103"/>
      <c r="K206" s="104"/>
      <c r="L206" s="105"/>
      <c r="M206" s="105"/>
      <c r="N206" s="103"/>
      <c r="O206" s="103"/>
      <c r="P206" s="103"/>
      <c r="Q206" s="105"/>
      <c r="R206" s="105"/>
      <c r="S206" s="103"/>
      <c r="T206" s="103"/>
      <c r="U206" s="103"/>
      <c r="V206" s="184"/>
    </row>
    <row r="207" spans="1:22">
      <c r="B207" s="195"/>
      <c r="C207" s="194"/>
      <c r="D207" s="194"/>
      <c r="E207" s="675"/>
      <c r="F207" s="675"/>
      <c r="G207" s="675"/>
      <c r="H207" s="675"/>
    </row>
    <row r="208" spans="1:22">
      <c r="B208" s="109" t="s">
        <v>701</v>
      </c>
      <c r="C208" s="194"/>
      <c r="D208" s="194"/>
      <c r="E208" s="675"/>
      <c r="F208" s="675"/>
      <c r="G208" s="675"/>
      <c r="H208" s="675"/>
    </row>
    <row r="209" spans="1:22">
      <c r="B209" s="109"/>
      <c r="C209" s="194"/>
      <c r="D209" s="194"/>
      <c r="E209" s="675"/>
      <c r="F209" s="675"/>
      <c r="G209" s="675"/>
      <c r="H209" s="675"/>
      <c r="I209" s="109" t="s">
        <v>702</v>
      </c>
      <c r="J209" s="109"/>
    </row>
    <row r="210" spans="1:22">
      <c r="B210" s="110" t="s">
        <v>703</v>
      </c>
      <c r="C210" s="111"/>
      <c r="D210" s="405"/>
      <c r="E210" s="669" t="s">
        <v>404</v>
      </c>
      <c r="F210" s="669" t="s">
        <v>404</v>
      </c>
      <c r="G210" s="669" t="s">
        <v>404</v>
      </c>
      <c r="H210" s="706" t="s">
        <v>404</v>
      </c>
      <c r="I210" s="196" t="s">
        <v>704</v>
      </c>
      <c r="J210" s="113"/>
      <c r="K210" s="114"/>
      <c r="L210" s="116"/>
      <c r="M210" s="116"/>
      <c r="N210" s="117"/>
      <c r="O210" s="118"/>
      <c r="P210" s="119"/>
      <c r="Q210" s="120"/>
      <c r="R210" s="120"/>
    </row>
    <row r="211" spans="1:22">
      <c r="B211" s="863" t="s">
        <v>705</v>
      </c>
      <c r="C211" s="864"/>
      <c r="D211" s="121"/>
      <c r="E211" s="671" t="s">
        <v>706</v>
      </c>
      <c r="F211" s="671" t="s">
        <v>707</v>
      </c>
      <c r="G211" s="671"/>
      <c r="H211" s="707"/>
      <c r="I211" s="121" t="s">
        <v>708</v>
      </c>
      <c r="J211" s="123" t="s">
        <v>709</v>
      </c>
      <c r="K211" s="122" t="s">
        <v>710</v>
      </c>
      <c r="L211" s="124" t="s">
        <v>711</v>
      </c>
      <c r="M211" s="124" t="s">
        <v>712</v>
      </c>
      <c r="N211" s="125" t="s">
        <v>414</v>
      </c>
      <c r="O211" s="126" t="s">
        <v>415</v>
      </c>
      <c r="P211" s="119"/>
      <c r="Q211" s="120"/>
      <c r="R211" s="120"/>
    </row>
    <row r="212" spans="1:22">
      <c r="B212" s="865"/>
      <c r="C212" s="866"/>
      <c r="D212" s="127" t="s">
        <v>713</v>
      </c>
      <c r="E212" s="673" t="s">
        <v>691</v>
      </c>
      <c r="F212" s="673" t="s">
        <v>691</v>
      </c>
      <c r="G212" s="673" t="s">
        <v>691</v>
      </c>
      <c r="H212" s="708" t="s">
        <v>691</v>
      </c>
      <c r="I212" s="129" t="s">
        <v>692</v>
      </c>
      <c r="J212" s="128" t="s">
        <v>692</v>
      </c>
      <c r="K212" s="128" t="s">
        <v>692</v>
      </c>
      <c r="L212" s="128" t="s">
        <v>692</v>
      </c>
      <c r="M212" s="130" t="s">
        <v>692</v>
      </c>
      <c r="N212" s="130" t="s">
        <v>692</v>
      </c>
      <c r="O212" s="129" t="s">
        <v>692</v>
      </c>
      <c r="P212" s="119"/>
      <c r="Q212" s="120"/>
      <c r="R212" s="120"/>
    </row>
    <row r="213" spans="1:22">
      <c r="B213" s="131" t="s">
        <v>419</v>
      </c>
      <c r="C213" s="132"/>
      <c r="D213" s="133" t="s">
        <v>1143</v>
      </c>
      <c r="E213" s="598" t="str">
        <f>'消耗品-中間3'!R7</f>
        <v>TRUE</v>
      </c>
      <c r="F213" s="598" t="str">
        <f>E213</f>
        <v>TRUE</v>
      </c>
      <c r="G213" s="598" t="str">
        <f>E213</f>
        <v>TRUE</v>
      </c>
      <c r="H213" s="603" t="str">
        <f>E213</f>
        <v>TRUE</v>
      </c>
      <c r="I213" s="605" t="s">
        <v>420</v>
      </c>
      <c r="J213" s="135" t="s">
        <v>421</v>
      </c>
      <c r="K213" s="136" t="s">
        <v>422</v>
      </c>
      <c r="L213" s="842" t="s">
        <v>423</v>
      </c>
      <c r="M213" s="137" t="s">
        <v>424</v>
      </c>
      <c r="N213" s="138" t="s">
        <v>425</v>
      </c>
      <c r="O213" s="139" t="s">
        <v>426</v>
      </c>
      <c r="P213" s="119"/>
      <c r="Q213" s="120"/>
      <c r="R213" s="120"/>
      <c r="S213" s="119"/>
      <c r="T213" s="119"/>
    </row>
    <row r="214" spans="1:22">
      <c r="B214" s="131" t="s">
        <v>427</v>
      </c>
      <c r="C214" s="132"/>
      <c r="D214" s="133" t="s">
        <v>1144</v>
      </c>
      <c r="E214" s="598" t="str">
        <f>'消耗品-中間3'!R8</f>
        <v>TRUE</v>
      </c>
      <c r="F214" s="598" t="str">
        <f t="shared" ref="F214:F254" si="6">E214</f>
        <v>TRUE</v>
      </c>
      <c r="G214" s="598" t="str">
        <f t="shared" ref="G214:G254" si="7">E214</f>
        <v>TRUE</v>
      </c>
      <c r="H214" s="603" t="str">
        <f t="shared" ref="H214:H254" si="8">E214</f>
        <v>TRUE</v>
      </c>
      <c r="I214" s="608"/>
      <c r="J214" s="606"/>
      <c r="K214" s="131" t="s">
        <v>428</v>
      </c>
      <c r="L214" s="887"/>
      <c r="M214" s="137" t="s">
        <v>424</v>
      </c>
      <c r="N214" s="142" t="s">
        <v>1138</v>
      </c>
      <c r="O214" s="139" t="s">
        <v>426</v>
      </c>
      <c r="P214" s="119"/>
      <c r="Q214" s="120"/>
      <c r="R214" s="120"/>
      <c r="S214" s="119"/>
      <c r="T214" s="119"/>
    </row>
    <row r="215" spans="1:22">
      <c r="B215" s="131" t="s">
        <v>429</v>
      </c>
      <c r="C215" s="132"/>
      <c r="D215" s="133" t="s">
        <v>1145</v>
      </c>
      <c r="E215" s="598" t="str">
        <f>'消耗品-中間3'!R9</f>
        <v>TRUE</v>
      </c>
      <c r="F215" s="598" t="str">
        <f t="shared" si="6"/>
        <v>TRUE</v>
      </c>
      <c r="G215" s="598" t="str">
        <f t="shared" si="7"/>
        <v>TRUE</v>
      </c>
      <c r="H215" s="603" t="str">
        <f t="shared" si="8"/>
        <v>TRUE</v>
      </c>
      <c r="I215" s="608"/>
      <c r="J215" s="606"/>
      <c r="K215" s="131" t="s">
        <v>430</v>
      </c>
      <c r="L215" s="887"/>
      <c r="M215" s="137" t="s">
        <v>424</v>
      </c>
      <c r="N215" s="143"/>
      <c r="O215" s="139" t="s">
        <v>426</v>
      </c>
      <c r="P215" s="119"/>
      <c r="Q215" s="120"/>
      <c r="R215" s="120"/>
      <c r="S215" s="119"/>
      <c r="T215" s="119"/>
      <c r="U215" s="119"/>
    </row>
    <row r="216" spans="1:22">
      <c r="B216" s="131" t="s">
        <v>431</v>
      </c>
      <c r="C216" s="132"/>
      <c r="D216" s="133" t="s">
        <v>432</v>
      </c>
      <c r="E216" s="598" t="str">
        <f>'消耗品-中間3'!R10</f>
        <v>-</v>
      </c>
      <c r="F216" s="598" t="str">
        <f t="shared" si="6"/>
        <v>-</v>
      </c>
      <c r="G216" s="598" t="str">
        <f t="shared" si="7"/>
        <v>-</v>
      </c>
      <c r="H216" s="603" t="str">
        <f t="shared" si="8"/>
        <v>-</v>
      </c>
      <c r="I216" s="144"/>
      <c r="J216" s="606"/>
      <c r="K216" s="131" t="s">
        <v>433</v>
      </c>
      <c r="L216" s="887"/>
      <c r="M216" s="145" t="s">
        <v>434</v>
      </c>
      <c r="N216" s="146"/>
      <c r="O216" s="147" t="s">
        <v>435</v>
      </c>
      <c r="P216" s="148"/>
      <c r="Q216" s="149"/>
      <c r="R216" s="149"/>
      <c r="S216" s="148"/>
      <c r="T216" s="148"/>
      <c r="U216" s="119"/>
    </row>
    <row r="217" spans="1:22">
      <c r="B217" s="131" t="s">
        <v>436</v>
      </c>
      <c r="C217" s="132"/>
      <c r="D217" s="133" t="s">
        <v>1146</v>
      </c>
      <c r="E217" s="598" t="str">
        <f>'消耗品-中間3'!R11</f>
        <v>TRUE</v>
      </c>
      <c r="F217" s="598" t="str">
        <f t="shared" si="6"/>
        <v>TRUE</v>
      </c>
      <c r="G217" s="598" t="str">
        <f t="shared" si="7"/>
        <v>TRUE</v>
      </c>
      <c r="H217" s="603" t="str">
        <f t="shared" si="8"/>
        <v>TRUE</v>
      </c>
      <c r="I217" s="608"/>
      <c r="J217" s="606"/>
      <c r="K217" s="131" t="s">
        <v>433</v>
      </c>
      <c r="L217" s="887"/>
      <c r="M217" s="137" t="s">
        <v>424</v>
      </c>
      <c r="N217" s="143"/>
      <c r="O217" s="139" t="s">
        <v>426</v>
      </c>
      <c r="P217" s="119"/>
      <c r="Q217" s="120"/>
      <c r="R217" s="120"/>
      <c r="S217" s="119"/>
      <c r="T217" s="119"/>
      <c r="U217" s="119"/>
      <c r="V217" s="119"/>
    </row>
    <row r="218" spans="1:22">
      <c r="B218" s="131" t="s">
        <v>437</v>
      </c>
      <c r="C218" s="132"/>
      <c r="D218" s="133" t="s">
        <v>1147</v>
      </c>
      <c r="E218" s="598" t="str">
        <f>'消耗品-中間3'!R12</f>
        <v>TRUE</v>
      </c>
      <c r="F218" s="598" t="str">
        <f t="shared" si="6"/>
        <v>TRUE</v>
      </c>
      <c r="G218" s="598" t="str">
        <f t="shared" si="7"/>
        <v>TRUE</v>
      </c>
      <c r="H218" s="603" t="str">
        <f t="shared" si="8"/>
        <v>TRUE</v>
      </c>
      <c r="I218" s="608"/>
      <c r="J218" s="607"/>
      <c r="K218" s="131" t="s">
        <v>433</v>
      </c>
      <c r="L218" s="887"/>
      <c r="M218" s="137" t="s">
        <v>424</v>
      </c>
      <c r="N218" s="143"/>
      <c r="O218" s="139" t="s">
        <v>426</v>
      </c>
      <c r="P218" s="119"/>
      <c r="Q218" s="120"/>
      <c r="R218" s="120"/>
      <c r="S218" s="119"/>
      <c r="T218" s="119"/>
      <c r="U218" s="148"/>
      <c r="V218" s="119"/>
    </row>
    <row r="219" spans="1:22">
      <c r="B219" s="131" t="s">
        <v>438</v>
      </c>
      <c r="C219" s="132"/>
      <c r="D219" s="133" t="s">
        <v>1148</v>
      </c>
      <c r="E219" s="598" t="str">
        <f>'消耗品-中間3'!R13</f>
        <v>TRUE</v>
      </c>
      <c r="F219" s="598" t="str">
        <f t="shared" si="6"/>
        <v>TRUE</v>
      </c>
      <c r="G219" s="598" t="str">
        <f t="shared" si="7"/>
        <v>TRUE</v>
      </c>
      <c r="H219" s="603" t="str">
        <f t="shared" si="8"/>
        <v>TRUE</v>
      </c>
      <c r="I219" s="608"/>
      <c r="J219" s="604" t="s">
        <v>439</v>
      </c>
      <c r="K219" s="136" t="s">
        <v>422</v>
      </c>
      <c r="L219" s="887"/>
      <c r="M219" s="137" t="s">
        <v>424</v>
      </c>
      <c r="N219" s="143"/>
      <c r="O219" s="139" t="s">
        <v>426</v>
      </c>
      <c r="P219" s="119"/>
      <c r="Q219" s="120"/>
      <c r="R219" s="120"/>
      <c r="S219" s="119"/>
      <c r="T219" s="119"/>
      <c r="U219" s="119"/>
      <c r="V219" s="119"/>
    </row>
    <row r="220" spans="1:22" s="150" customFormat="1">
      <c r="A220" s="600"/>
      <c r="B220" s="131" t="s">
        <v>440</v>
      </c>
      <c r="C220" s="132"/>
      <c r="D220" s="133" t="s">
        <v>1149</v>
      </c>
      <c r="E220" s="598" t="str">
        <f>'消耗品-中間3'!R14</f>
        <v>TRUE</v>
      </c>
      <c r="F220" s="598" t="str">
        <f t="shared" si="6"/>
        <v>TRUE</v>
      </c>
      <c r="G220" s="598" t="str">
        <f t="shared" si="7"/>
        <v>TRUE</v>
      </c>
      <c r="H220" s="603" t="str">
        <f t="shared" si="8"/>
        <v>TRUE</v>
      </c>
      <c r="I220" s="608"/>
      <c r="J220" s="606"/>
      <c r="K220" s="131" t="s">
        <v>428</v>
      </c>
      <c r="L220" s="887"/>
      <c r="M220" s="137" t="s">
        <v>424</v>
      </c>
      <c r="N220" s="143"/>
      <c r="O220" s="139" t="s">
        <v>426</v>
      </c>
      <c r="P220" s="119"/>
      <c r="Q220" s="120"/>
      <c r="R220" s="120"/>
      <c r="S220" s="119"/>
      <c r="T220" s="119"/>
      <c r="U220" s="119"/>
      <c r="V220" s="148"/>
    </row>
    <row r="221" spans="1:22">
      <c r="B221" s="131" t="s">
        <v>441</v>
      </c>
      <c r="C221" s="132"/>
      <c r="D221" s="133" t="s">
        <v>1150</v>
      </c>
      <c r="E221" s="598" t="str">
        <f>'消耗品-中間3'!R15</f>
        <v>TRUE</v>
      </c>
      <c r="F221" s="598" t="str">
        <f t="shared" si="6"/>
        <v>TRUE</v>
      </c>
      <c r="G221" s="598" t="str">
        <f t="shared" si="7"/>
        <v>TRUE</v>
      </c>
      <c r="H221" s="603" t="str">
        <f t="shared" si="8"/>
        <v>TRUE</v>
      </c>
      <c r="I221" s="608"/>
      <c r="J221" s="606"/>
      <c r="K221" s="131" t="s">
        <v>430</v>
      </c>
      <c r="L221" s="887"/>
      <c r="M221" s="137" t="s">
        <v>424</v>
      </c>
      <c r="N221" s="143"/>
      <c r="O221" s="139" t="s">
        <v>426</v>
      </c>
      <c r="P221" s="119"/>
      <c r="Q221" s="120"/>
      <c r="R221" s="120"/>
      <c r="S221" s="119"/>
      <c r="T221" s="119"/>
      <c r="U221" s="119"/>
      <c r="V221" s="119"/>
    </row>
    <row r="222" spans="1:22">
      <c r="B222" s="131" t="s">
        <v>442</v>
      </c>
      <c r="C222" s="132"/>
      <c r="D222" s="133" t="s">
        <v>1151</v>
      </c>
      <c r="E222" s="598" t="str">
        <f>'消耗品-中間3'!R16</f>
        <v>TRUE</v>
      </c>
      <c r="F222" s="598" t="str">
        <f t="shared" si="6"/>
        <v>TRUE</v>
      </c>
      <c r="G222" s="598" t="str">
        <f t="shared" si="7"/>
        <v>TRUE</v>
      </c>
      <c r="H222" s="603" t="str">
        <f t="shared" si="8"/>
        <v>TRUE</v>
      </c>
      <c r="I222" s="608"/>
      <c r="J222" s="607"/>
      <c r="K222" s="131" t="s">
        <v>433</v>
      </c>
      <c r="L222" s="887"/>
      <c r="M222" s="137" t="s">
        <v>424</v>
      </c>
      <c r="N222" s="143"/>
      <c r="O222" s="139" t="s">
        <v>426</v>
      </c>
      <c r="P222" s="119"/>
      <c r="Q222" s="120"/>
      <c r="R222" s="120"/>
      <c r="S222" s="119"/>
      <c r="T222" s="119"/>
      <c r="U222" s="119"/>
      <c r="V222" s="119"/>
    </row>
    <row r="223" spans="1:22">
      <c r="B223" s="131" t="s">
        <v>443</v>
      </c>
      <c r="C223" s="132"/>
      <c r="D223" s="133" t="s">
        <v>1152</v>
      </c>
      <c r="E223" s="598" t="str">
        <f>'消耗品-中間3'!R17</f>
        <v>-</v>
      </c>
      <c r="F223" s="598" t="str">
        <f t="shared" si="6"/>
        <v>-</v>
      </c>
      <c r="G223" s="598" t="str">
        <f t="shared" si="7"/>
        <v>-</v>
      </c>
      <c r="H223" s="603" t="str">
        <f t="shared" si="8"/>
        <v>-</v>
      </c>
      <c r="I223" s="157"/>
      <c r="J223" s="165" t="s">
        <v>439</v>
      </c>
      <c r="K223" s="131" t="s">
        <v>444</v>
      </c>
      <c r="L223" s="887"/>
      <c r="M223" s="159" t="s">
        <v>445</v>
      </c>
      <c r="N223" s="160"/>
      <c r="O223" s="161" t="s">
        <v>446</v>
      </c>
      <c r="P223" s="162"/>
      <c r="Q223" s="163"/>
      <c r="R223" s="163"/>
      <c r="S223" s="162"/>
      <c r="T223" s="162"/>
      <c r="U223" s="119"/>
      <c r="V223" s="119"/>
    </row>
    <row r="224" spans="1:22">
      <c r="B224" s="131" t="s">
        <v>447</v>
      </c>
      <c r="C224" s="132"/>
      <c r="D224" s="133" t="s">
        <v>1153</v>
      </c>
      <c r="E224" s="598" t="str">
        <f>'消耗品-中間3'!R18</f>
        <v>-</v>
      </c>
      <c r="F224" s="598" t="str">
        <f t="shared" si="6"/>
        <v>-</v>
      </c>
      <c r="G224" s="598" t="str">
        <f t="shared" si="7"/>
        <v>-</v>
      </c>
      <c r="H224" s="603" t="str">
        <f t="shared" si="8"/>
        <v>-</v>
      </c>
      <c r="I224" s="157"/>
      <c r="J224" s="165" t="s">
        <v>448</v>
      </c>
      <c r="K224" s="131" t="s">
        <v>449</v>
      </c>
      <c r="L224" s="887"/>
      <c r="M224" s="159" t="s">
        <v>445</v>
      </c>
      <c r="N224" s="160"/>
      <c r="O224" s="183" t="s">
        <v>467</v>
      </c>
      <c r="P224" s="162"/>
      <c r="Q224" s="163"/>
      <c r="R224" s="163"/>
      <c r="S224" s="162"/>
      <c r="T224" s="162"/>
      <c r="U224" s="119"/>
      <c r="V224" s="119"/>
    </row>
    <row r="225" spans="1:22">
      <c r="B225" s="131" t="s">
        <v>1141</v>
      </c>
      <c r="C225" s="132"/>
      <c r="D225" s="133"/>
      <c r="E225" s="598" t="str">
        <f>'消耗品-中間3'!R19</f>
        <v>-</v>
      </c>
      <c r="F225" s="598" t="str">
        <f t="shared" si="6"/>
        <v>-</v>
      </c>
      <c r="G225" s="598" t="str">
        <f t="shared" si="7"/>
        <v>-</v>
      </c>
      <c r="H225" s="603" t="str">
        <f t="shared" si="8"/>
        <v>-</v>
      </c>
      <c r="I225" s="157"/>
      <c r="J225" s="609"/>
      <c r="K225" s="610"/>
      <c r="L225" s="887"/>
      <c r="M225" s="159"/>
      <c r="N225" s="160"/>
      <c r="O225" s="183" t="s">
        <v>467</v>
      </c>
      <c r="P225" s="162"/>
      <c r="Q225" s="163"/>
      <c r="R225" s="163"/>
      <c r="S225" s="162"/>
      <c r="T225" s="162"/>
      <c r="U225" s="162"/>
      <c r="V225" s="119"/>
    </row>
    <row r="226" spans="1:22">
      <c r="B226" s="131" t="s">
        <v>450</v>
      </c>
      <c r="C226" s="132"/>
      <c r="D226" s="133" t="s">
        <v>1154</v>
      </c>
      <c r="E226" s="598" t="str">
        <f>'消耗品-中間3'!R20</f>
        <v>-</v>
      </c>
      <c r="F226" s="598" t="str">
        <f t="shared" si="6"/>
        <v>-</v>
      </c>
      <c r="G226" s="598" t="str">
        <f t="shared" si="7"/>
        <v>-</v>
      </c>
      <c r="H226" s="603" t="str">
        <f t="shared" si="8"/>
        <v>-</v>
      </c>
      <c r="I226" s="608"/>
      <c r="J226" s="165" t="s">
        <v>451</v>
      </c>
      <c r="K226" s="131" t="s">
        <v>444</v>
      </c>
      <c r="L226" s="887"/>
      <c r="M226" s="137" t="s">
        <v>424</v>
      </c>
      <c r="N226" s="143"/>
      <c r="O226" s="166" t="s">
        <v>426</v>
      </c>
      <c r="P226" s="119"/>
      <c r="Q226" s="120"/>
      <c r="R226" s="120"/>
      <c r="S226" s="119"/>
      <c r="T226" s="119"/>
      <c r="U226" s="162"/>
      <c r="V226" s="119"/>
    </row>
    <row r="227" spans="1:22" s="164" customFormat="1">
      <c r="A227" s="154"/>
      <c r="B227" s="131" t="s">
        <v>452</v>
      </c>
      <c r="C227" s="132"/>
      <c r="D227" s="133" t="s">
        <v>1155</v>
      </c>
      <c r="E227" s="598" t="str">
        <f>'消耗品-中間3'!R21</f>
        <v>-</v>
      </c>
      <c r="F227" s="598" t="str">
        <f t="shared" si="6"/>
        <v>-</v>
      </c>
      <c r="G227" s="598" t="str">
        <f t="shared" si="7"/>
        <v>-</v>
      </c>
      <c r="H227" s="603" t="str">
        <f t="shared" si="8"/>
        <v>-</v>
      </c>
      <c r="I227" s="608"/>
      <c r="J227" s="165" t="s">
        <v>453</v>
      </c>
      <c r="K227" s="131" t="s">
        <v>444</v>
      </c>
      <c r="L227" s="887"/>
      <c r="M227" s="137" t="s">
        <v>424</v>
      </c>
      <c r="N227" s="143"/>
      <c r="O227" s="183" t="s">
        <v>467</v>
      </c>
      <c r="P227" s="119"/>
      <c r="Q227" s="120"/>
      <c r="R227" s="120"/>
      <c r="S227" s="119"/>
      <c r="T227" s="119"/>
      <c r="U227" s="162"/>
      <c r="V227" s="162"/>
    </row>
    <row r="228" spans="1:22" s="164" customFormat="1">
      <c r="A228" s="154"/>
      <c r="B228" s="131" t="s">
        <v>454</v>
      </c>
      <c r="C228" s="132"/>
      <c r="D228" s="133" t="s">
        <v>1156</v>
      </c>
      <c r="E228" s="598" t="str">
        <f>'消耗品-中間3'!R22</f>
        <v>-</v>
      </c>
      <c r="F228" s="598" t="str">
        <f t="shared" si="6"/>
        <v>-</v>
      </c>
      <c r="G228" s="598" t="str">
        <f t="shared" si="7"/>
        <v>-</v>
      </c>
      <c r="H228" s="603" t="str">
        <f t="shared" si="8"/>
        <v>-</v>
      </c>
      <c r="I228" s="168"/>
      <c r="J228" s="165" t="s">
        <v>455</v>
      </c>
      <c r="K228" s="131" t="s">
        <v>449</v>
      </c>
      <c r="L228" s="887"/>
      <c r="M228" s="170" t="s">
        <v>456</v>
      </c>
      <c r="N228" s="171"/>
      <c r="O228" s="183" t="s">
        <v>467</v>
      </c>
      <c r="P228" s="172"/>
      <c r="Q228" s="173"/>
      <c r="R228" s="173"/>
      <c r="S228" s="172"/>
      <c r="T228" s="172"/>
      <c r="U228" s="119"/>
      <c r="V228" s="162"/>
    </row>
    <row r="229" spans="1:22" s="164" customFormat="1">
      <c r="A229" s="154"/>
      <c r="B229" s="131" t="s">
        <v>457</v>
      </c>
      <c r="C229" s="132"/>
      <c r="D229" s="133" t="s">
        <v>1157</v>
      </c>
      <c r="E229" s="598" t="str">
        <f>'消耗品-中間3'!R23</f>
        <v>-</v>
      </c>
      <c r="F229" s="598" t="str">
        <f t="shared" si="6"/>
        <v>-</v>
      </c>
      <c r="G229" s="598" t="str">
        <f t="shared" si="7"/>
        <v>-</v>
      </c>
      <c r="H229" s="603" t="str">
        <f t="shared" si="8"/>
        <v>-</v>
      </c>
      <c r="I229" s="608"/>
      <c r="J229" s="165" t="s">
        <v>395</v>
      </c>
      <c r="K229" s="131" t="s">
        <v>433</v>
      </c>
      <c r="L229" s="887"/>
      <c r="M229" s="137" t="s">
        <v>424</v>
      </c>
      <c r="N229" s="143"/>
      <c r="O229" s="183" t="s">
        <v>467</v>
      </c>
      <c r="P229" s="119"/>
      <c r="Q229" s="120"/>
      <c r="R229" s="120"/>
      <c r="S229" s="119"/>
      <c r="T229" s="119"/>
      <c r="U229" s="119"/>
      <c r="V229" s="162"/>
    </row>
    <row r="230" spans="1:22">
      <c r="B230" s="131" t="s">
        <v>458</v>
      </c>
      <c r="C230" s="132"/>
      <c r="D230" s="133" t="s">
        <v>1158</v>
      </c>
      <c r="E230" s="598" t="str">
        <f>'消耗品-中間3'!R24</f>
        <v>-</v>
      </c>
      <c r="F230" s="598" t="str">
        <f t="shared" si="6"/>
        <v>-</v>
      </c>
      <c r="G230" s="598" t="str">
        <f t="shared" si="7"/>
        <v>-</v>
      </c>
      <c r="H230" s="603" t="str">
        <f t="shared" si="8"/>
        <v>-</v>
      </c>
      <c r="I230" s="608"/>
      <c r="J230" s="165" t="s">
        <v>459</v>
      </c>
      <c r="K230" s="131" t="s">
        <v>444</v>
      </c>
      <c r="L230" s="887"/>
      <c r="M230" s="175" t="s">
        <v>460</v>
      </c>
      <c r="N230" s="143"/>
      <c r="O230" s="183" t="s">
        <v>467</v>
      </c>
      <c r="P230" s="162"/>
      <c r="Q230" s="120"/>
      <c r="R230" s="120"/>
      <c r="S230" s="119"/>
      <c r="T230" s="119"/>
      <c r="U230" s="172"/>
      <c r="V230" s="119"/>
    </row>
    <row r="231" spans="1:22">
      <c r="B231" s="131" t="s">
        <v>461</v>
      </c>
      <c r="C231" s="132"/>
      <c r="D231" s="133" t="s">
        <v>1159</v>
      </c>
      <c r="E231" s="598" t="str">
        <f>'消耗品-中間3'!R25</f>
        <v>-</v>
      </c>
      <c r="F231" s="598" t="str">
        <f t="shared" si="6"/>
        <v>-</v>
      </c>
      <c r="G231" s="598" t="str">
        <f t="shared" si="7"/>
        <v>-</v>
      </c>
      <c r="H231" s="603" t="str">
        <f t="shared" si="8"/>
        <v>-</v>
      </c>
      <c r="I231" s="157"/>
      <c r="J231" s="165" t="s">
        <v>462</v>
      </c>
      <c r="K231" s="131" t="s">
        <v>449</v>
      </c>
      <c r="L231" s="887"/>
      <c r="M231" s="175" t="s">
        <v>460</v>
      </c>
      <c r="N231" s="160"/>
      <c r="O231" s="161" t="s">
        <v>446</v>
      </c>
      <c r="P231" s="162"/>
      <c r="Q231" s="163"/>
      <c r="R231" s="163"/>
      <c r="S231" s="162"/>
      <c r="T231" s="162"/>
      <c r="U231" s="119"/>
      <c r="V231" s="119"/>
    </row>
    <row r="232" spans="1:22" s="174" customFormat="1">
      <c r="A232" s="601"/>
      <c r="B232" s="131" t="s">
        <v>394</v>
      </c>
      <c r="C232" s="132"/>
      <c r="D232" s="133" t="s">
        <v>1160</v>
      </c>
      <c r="E232" s="598" t="str">
        <f>'消耗品-中間3'!R26</f>
        <v>-</v>
      </c>
      <c r="F232" s="598" t="str">
        <f t="shared" si="6"/>
        <v>-</v>
      </c>
      <c r="G232" s="598" t="str">
        <f t="shared" si="7"/>
        <v>-</v>
      </c>
      <c r="H232" s="603" t="str">
        <f t="shared" si="8"/>
        <v>-</v>
      </c>
      <c r="I232" s="608"/>
      <c r="J232" s="165" t="s">
        <v>463</v>
      </c>
      <c r="K232" s="131" t="s">
        <v>444</v>
      </c>
      <c r="L232" s="887"/>
      <c r="M232" s="175" t="s">
        <v>460</v>
      </c>
      <c r="N232" s="143"/>
      <c r="O232" s="161" t="s">
        <v>446</v>
      </c>
      <c r="P232" s="162"/>
      <c r="Q232" s="120"/>
      <c r="R232" s="120"/>
      <c r="S232" s="119"/>
      <c r="T232" s="119"/>
      <c r="U232" s="119"/>
      <c r="V232" s="172"/>
    </row>
    <row r="233" spans="1:22">
      <c r="B233" s="131" t="s">
        <v>464</v>
      </c>
      <c r="C233" s="132"/>
      <c r="D233" s="133" t="s">
        <v>1161</v>
      </c>
      <c r="E233" s="598" t="str">
        <f>'消耗品-中間3'!R28</f>
        <v>-</v>
      </c>
      <c r="F233" s="598" t="str">
        <f t="shared" si="6"/>
        <v>-</v>
      </c>
      <c r="G233" s="598" t="str">
        <f t="shared" si="7"/>
        <v>-</v>
      </c>
      <c r="H233" s="603" t="str">
        <f t="shared" si="8"/>
        <v>-</v>
      </c>
      <c r="I233" s="179"/>
      <c r="J233" s="165" t="s">
        <v>465</v>
      </c>
      <c r="K233" s="131" t="s">
        <v>449</v>
      </c>
      <c r="L233" s="887"/>
      <c r="M233" s="181" t="s">
        <v>466</v>
      </c>
      <c r="N233" s="182"/>
      <c r="O233" s="183" t="s">
        <v>467</v>
      </c>
      <c r="P233" s="184"/>
      <c r="Q233" s="185"/>
      <c r="R233" s="185"/>
      <c r="S233" s="184"/>
      <c r="T233" s="184"/>
      <c r="U233" s="162"/>
      <c r="V233" s="119"/>
    </row>
    <row r="234" spans="1:22">
      <c r="B234" s="131" t="s">
        <v>468</v>
      </c>
      <c r="C234" s="132"/>
      <c r="D234" s="133" t="s">
        <v>1162</v>
      </c>
      <c r="E234" s="598" t="str">
        <f>'消耗品-中間3'!R33</f>
        <v>-</v>
      </c>
      <c r="F234" s="598" t="str">
        <f t="shared" si="6"/>
        <v>-</v>
      </c>
      <c r="G234" s="598" t="str">
        <f t="shared" si="7"/>
        <v>-</v>
      </c>
      <c r="H234" s="603" t="str">
        <f t="shared" si="8"/>
        <v>-</v>
      </c>
      <c r="I234" s="179"/>
      <c r="J234" s="165" t="s">
        <v>469</v>
      </c>
      <c r="K234" s="131" t="s">
        <v>449</v>
      </c>
      <c r="L234" s="887"/>
      <c r="M234" s="181" t="s">
        <v>466</v>
      </c>
      <c r="N234" s="182"/>
      <c r="O234" s="183" t="s">
        <v>467</v>
      </c>
      <c r="P234" s="184"/>
      <c r="Q234" s="185"/>
      <c r="R234" s="185"/>
      <c r="S234" s="184"/>
      <c r="T234" s="184"/>
      <c r="U234" s="119"/>
      <c r="V234" s="119"/>
    </row>
    <row r="235" spans="1:22" s="164" customFormat="1">
      <c r="A235" s="100"/>
      <c r="B235" s="131" t="s">
        <v>470</v>
      </c>
      <c r="C235" s="132"/>
      <c r="D235" s="133" t="s">
        <v>1163</v>
      </c>
      <c r="E235" s="598" t="str">
        <f>'消耗品-中間3'!R29</f>
        <v>-</v>
      </c>
      <c r="F235" s="598" t="str">
        <f t="shared" si="6"/>
        <v>-</v>
      </c>
      <c r="G235" s="598" t="str">
        <f t="shared" si="7"/>
        <v>-</v>
      </c>
      <c r="H235" s="603" t="str">
        <f t="shared" si="8"/>
        <v>-</v>
      </c>
      <c r="I235" s="157"/>
      <c r="J235" s="165" t="s">
        <v>471</v>
      </c>
      <c r="K235" s="136" t="s">
        <v>422</v>
      </c>
      <c r="L235" s="887"/>
      <c r="M235" s="159" t="s">
        <v>445</v>
      </c>
      <c r="N235" s="143"/>
      <c r="O235" s="183" t="s">
        <v>467</v>
      </c>
      <c r="P235" s="162"/>
      <c r="Q235" s="120"/>
      <c r="R235" s="120"/>
      <c r="S235" s="119"/>
      <c r="T235" s="119"/>
      <c r="U235" s="184"/>
      <c r="V235" s="162"/>
    </row>
    <row r="236" spans="1:22">
      <c r="B236" s="131" t="s">
        <v>472</v>
      </c>
      <c r="C236" s="132"/>
      <c r="D236" s="133" t="s">
        <v>1164</v>
      </c>
      <c r="E236" s="598" t="str">
        <f>'消耗品-中間3'!R30</f>
        <v>-</v>
      </c>
      <c r="F236" s="598" t="str">
        <f t="shared" si="6"/>
        <v>-</v>
      </c>
      <c r="G236" s="598" t="str">
        <f t="shared" si="7"/>
        <v>-</v>
      </c>
      <c r="H236" s="603" t="str">
        <f t="shared" si="8"/>
        <v>-</v>
      </c>
      <c r="I236" s="157"/>
      <c r="J236" s="165" t="s">
        <v>471</v>
      </c>
      <c r="K236" s="131" t="s">
        <v>428</v>
      </c>
      <c r="L236" s="887"/>
      <c r="M236" s="159" t="s">
        <v>445</v>
      </c>
      <c r="N236" s="143"/>
      <c r="O236" s="183" t="s">
        <v>467</v>
      </c>
      <c r="P236" s="162"/>
      <c r="Q236" s="120"/>
      <c r="R236" s="120"/>
      <c r="S236" s="119"/>
      <c r="T236" s="119"/>
      <c r="U236" s="184"/>
      <c r="V236" s="119"/>
    </row>
    <row r="237" spans="1:22" s="186" customFormat="1">
      <c r="A237" s="176"/>
      <c r="B237" s="131" t="s">
        <v>473</v>
      </c>
      <c r="C237" s="132"/>
      <c r="D237" s="133" t="s">
        <v>1165</v>
      </c>
      <c r="E237" s="598" t="str">
        <f>'消耗品-中間3'!R31</f>
        <v>-</v>
      </c>
      <c r="F237" s="598" t="str">
        <f t="shared" si="6"/>
        <v>-</v>
      </c>
      <c r="G237" s="598" t="str">
        <f t="shared" si="7"/>
        <v>-</v>
      </c>
      <c r="H237" s="603" t="str">
        <f t="shared" si="8"/>
        <v>-</v>
      </c>
      <c r="I237" s="157"/>
      <c r="J237" s="165" t="s">
        <v>471</v>
      </c>
      <c r="K237" s="131" t="s">
        <v>430</v>
      </c>
      <c r="L237" s="887"/>
      <c r="M237" s="159" t="s">
        <v>445</v>
      </c>
      <c r="N237" s="143"/>
      <c r="O237" s="183" t="s">
        <v>467</v>
      </c>
      <c r="P237" s="162"/>
      <c r="Q237" s="120"/>
      <c r="R237" s="120"/>
      <c r="S237" s="119"/>
      <c r="T237" s="119"/>
      <c r="U237" s="119"/>
      <c r="V237" s="184"/>
    </row>
    <row r="238" spans="1:22" s="186" customFormat="1">
      <c r="A238" s="176"/>
      <c r="B238" s="131" t="s">
        <v>474</v>
      </c>
      <c r="C238" s="132"/>
      <c r="D238" s="133" t="s">
        <v>1166</v>
      </c>
      <c r="E238" s="598" t="str">
        <f>'消耗品-中間3'!R32</f>
        <v>-</v>
      </c>
      <c r="F238" s="598" t="str">
        <f t="shared" si="6"/>
        <v>-</v>
      </c>
      <c r="G238" s="598" t="str">
        <f t="shared" si="7"/>
        <v>-</v>
      </c>
      <c r="H238" s="603" t="str">
        <f t="shared" si="8"/>
        <v>-</v>
      </c>
      <c r="I238" s="157"/>
      <c r="J238" s="165" t="s">
        <v>471</v>
      </c>
      <c r="K238" s="131" t="s">
        <v>433</v>
      </c>
      <c r="L238" s="887"/>
      <c r="M238" s="159" t="s">
        <v>445</v>
      </c>
      <c r="N238" s="143"/>
      <c r="O238" s="183" t="s">
        <v>467</v>
      </c>
      <c r="P238" s="162"/>
      <c r="Q238" s="120"/>
      <c r="R238" s="120"/>
      <c r="S238" s="119"/>
      <c r="T238" s="119"/>
      <c r="U238" s="119"/>
      <c r="V238" s="184"/>
    </row>
    <row r="239" spans="1:22">
      <c r="B239" s="131" t="s">
        <v>483</v>
      </c>
      <c r="C239" s="132"/>
      <c r="D239" s="133" t="s">
        <v>1167</v>
      </c>
      <c r="E239" s="598" t="str">
        <f>'消耗品-中間3'!R34</f>
        <v>-</v>
      </c>
      <c r="F239" s="598" t="str">
        <f t="shared" si="6"/>
        <v>-</v>
      </c>
      <c r="G239" s="598" t="str">
        <f t="shared" si="7"/>
        <v>-</v>
      </c>
      <c r="H239" s="603" t="str">
        <f t="shared" si="8"/>
        <v>-</v>
      </c>
      <c r="I239" s="157"/>
      <c r="J239" s="165" t="s">
        <v>483</v>
      </c>
      <c r="K239" s="131" t="s">
        <v>449</v>
      </c>
      <c r="L239" s="887"/>
      <c r="M239" s="159" t="s">
        <v>445</v>
      </c>
      <c r="N239" s="160"/>
      <c r="O239" s="183" t="s">
        <v>467</v>
      </c>
      <c r="P239" s="162"/>
      <c r="Q239" s="163"/>
      <c r="R239" s="163"/>
      <c r="S239" s="162"/>
      <c r="T239" s="162"/>
      <c r="U239" s="119"/>
      <c r="V239" s="119"/>
    </row>
    <row r="240" spans="1:22">
      <c r="B240" s="131" t="s">
        <v>484</v>
      </c>
      <c r="C240" s="132"/>
      <c r="D240" s="133" t="s">
        <v>1168</v>
      </c>
      <c r="E240" s="598" t="str">
        <f>'消耗品-中間3'!R35</f>
        <v>-</v>
      </c>
      <c r="F240" s="598" t="str">
        <f t="shared" si="6"/>
        <v>-</v>
      </c>
      <c r="G240" s="598" t="str">
        <f t="shared" si="7"/>
        <v>-</v>
      </c>
      <c r="H240" s="603" t="str">
        <f t="shared" si="8"/>
        <v>-</v>
      </c>
      <c r="I240" s="157"/>
      <c r="J240" s="165" t="s">
        <v>484</v>
      </c>
      <c r="K240" s="131" t="s">
        <v>449</v>
      </c>
      <c r="L240" s="887"/>
      <c r="M240" s="159" t="s">
        <v>445</v>
      </c>
      <c r="N240" s="160"/>
      <c r="O240" s="183" t="s">
        <v>467</v>
      </c>
      <c r="P240" s="162"/>
      <c r="Q240" s="163"/>
      <c r="R240" s="163"/>
      <c r="S240" s="162"/>
      <c r="T240" s="162"/>
      <c r="U240" s="119"/>
      <c r="V240" s="119"/>
    </row>
    <row r="241" spans="1:22">
      <c r="B241" s="131" t="s">
        <v>485</v>
      </c>
      <c r="C241" s="132"/>
      <c r="D241" s="133" t="s">
        <v>1169</v>
      </c>
      <c r="E241" s="598" t="str">
        <f>'消耗品-中間3'!R36</f>
        <v>-</v>
      </c>
      <c r="F241" s="598" t="str">
        <f t="shared" si="6"/>
        <v>-</v>
      </c>
      <c r="G241" s="598" t="str">
        <f t="shared" si="7"/>
        <v>-</v>
      </c>
      <c r="H241" s="603" t="str">
        <f t="shared" si="8"/>
        <v>-</v>
      </c>
      <c r="I241" s="157"/>
      <c r="J241" s="165" t="s">
        <v>485</v>
      </c>
      <c r="K241" s="131" t="s">
        <v>449</v>
      </c>
      <c r="L241" s="887"/>
      <c r="M241" s="159" t="s">
        <v>445</v>
      </c>
      <c r="N241" s="160"/>
      <c r="O241" s="183" t="s">
        <v>467</v>
      </c>
      <c r="P241" s="162"/>
      <c r="Q241" s="163"/>
      <c r="R241" s="163"/>
      <c r="S241" s="162"/>
      <c r="T241" s="162"/>
      <c r="U241" s="162"/>
      <c r="V241" s="119"/>
    </row>
    <row r="242" spans="1:22">
      <c r="B242" s="131" t="s">
        <v>1140</v>
      </c>
      <c r="C242" s="132"/>
      <c r="D242" s="133"/>
      <c r="E242" s="598" t="str">
        <f>'消耗品-中間3'!R37</f>
        <v>-</v>
      </c>
      <c r="F242" s="598" t="str">
        <f t="shared" si="6"/>
        <v>-</v>
      </c>
      <c r="G242" s="598" t="str">
        <f t="shared" si="7"/>
        <v>-</v>
      </c>
      <c r="H242" s="603" t="str">
        <f t="shared" si="8"/>
        <v>-</v>
      </c>
      <c r="I242" s="157"/>
      <c r="J242" s="609"/>
      <c r="K242" s="610"/>
      <c r="L242" s="887"/>
      <c r="M242" s="159"/>
      <c r="N242" s="160"/>
      <c r="O242" s="183" t="s">
        <v>467</v>
      </c>
      <c r="P242" s="162"/>
      <c r="Q242" s="163"/>
      <c r="R242" s="163"/>
      <c r="S242" s="162"/>
      <c r="T242" s="162"/>
      <c r="U242" s="162"/>
      <c r="V242" s="119"/>
    </row>
    <row r="243" spans="1:22" s="164" customFormat="1">
      <c r="A243" s="154"/>
      <c r="B243" s="131" t="s">
        <v>1139</v>
      </c>
      <c r="C243" s="132"/>
      <c r="D243" s="133"/>
      <c r="E243" s="598" t="str">
        <f>'消耗品-中間3'!R27</f>
        <v>-</v>
      </c>
      <c r="F243" s="598" t="str">
        <f t="shared" si="6"/>
        <v>-</v>
      </c>
      <c r="G243" s="598" t="str">
        <f t="shared" si="7"/>
        <v>-</v>
      </c>
      <c r="H243" s="603" t="str">
        <f t="shared" si="8"/>
        <v>-</v>
      </c>
      <c r="I243" s="157"/>
      <c r="J243" s="609"/>
      <c r="K243" s="610"/>
      <c r="L243" s="887"/>
      <c r="M243" s="159"/>
      <c r="N243" s="160"/>
      <c r="O243" s="183" t="s">
        <v>467</v>
      </c>
      <c r="P243" s="162"/>
      <c r="Q243" s="163"/>
      <c r="R243" s="163"/>
      <c r="S243" s="162"/>
      <c r="T243" s="162"/>
      <c r="U243" s="162"/>
      <c r="V243" s="162"/>
    </row>
    <row r="244" spans="1:22" s="164" customFormat="1">
      <c r="A244" s="154"/>
      <c r="B244" s="131" t="s">
        <v>475</v>
      </c>
      <c r="C244" s="132"/>
      <c r="D244" s="133" t="s">
        <v>1170</v>
      </c>
      <c r="E244" s="598" t="str">
        <f>'消耗品-中間3'!R38</f>
        <v>-</v>
      </c>
      <c r="F244" s="598" t="str">
        <f t="shared" si="6"/>
        <v>-</v>
      </c>
      <c r="G244" s="598" t="str">
        <f t="shared" si="7"/>
        <v>-</v>
      </c>
      <c r="H244" s="603" t="str">
        <f t="shared" si="8"/>
        <v>-</v>
      </c>
      <c r="I244" s="157"/>
      <c r="J244" s="165" t="s">
        <v>476</v>
      </c>
      <c r="K244" s="131" t="s">
        <v>477</v>
      </c>
      <c r="L244" s="887"/>
      <c r="M244" s="159" t="s">
        <v>445</v>
      </c>
      <c r="N244" s="143"/>
      <c r="O244" s="183" t="s">
        <v>467</v>
      </c>
      <c r="P244" s="162"/>
      <c r="Q244" s="120"/>
      <c r="R244" s="120"/>
      <c r="S244" s="119"/>
      <c r="T244" s="119"/>
      <c r="U244" s="162"/>
      <c r="V244" s="162"/>
    </row>
    <row r="245" spans="1:22" s="164" customFormat="1">
      <c r="A245" s="154"/>
      <c r="B245" s="131" t="s">
        <v>478</v>
      </c>
      <c r="C245" s="132"/>
      <c r="D245" s="133" t="s">
        <v>1171</v>
      </c>
      <c r="E245" s="598" t="str">
        <f>'消耗品-中間3'!R39</f>
        <v>-</v>
      </c>
      <c r="F245" s="598" t="str">
        <f t="shared" si="6"/>
        <v>-</v>
      </c>
      <c r="G245" s="598" t="str">
        <f t="shared" si="7"/>
        <v>-</v>
      </c>
      <c r="H245" s="603" t="str">
        <f t="shared" si="8"/>
        <v>-</v>
      </c>
      <c r="I245" s="157"/>
      <c r="J245" s="165" t="s">
        <v>476</v>
      </c>
      <c r="K245" s="131" t="s">
        <v>477</v>
      </c>
      <c r="L245" s="887"/>
      <c r="M245" s="159"/>
      <c r="N245" s="143"/>
      <c r="O245" s="183" t="s">
        <v>467</v>
      </c>
      <c r="P245" s="184"/>
      <c r="Q245" s="120"/>
      <c r="R245" s="120"/>
      <c r="S245" s="119"/>
      <c r="T245" s="119"/>
      <c r="U245" s="162"/>
      <c r="V245" s="162"/>
    </row>
    <row r="246" spans="1:22" s="164" customFormat="1">
      <c r="A246" s="154"/>
      <c r="B246" s="131" t="s">
        <v>479</v>
      </c>
      <c r="C246" s="132"/>
      <c r="D246" s="133" t="s">
        <v>1172</v>
      </c>
      <c r="E246" s="598" t="str">
        <f>'消耗品-中間3'!R40</f>
        <v>-</v>
      </c>
      <c r="F246" s="598" t="str">
        <f t="shared" si="6"/>
        <v>-</v>
      </c>
      <c r="G246" s="598" t="str">
        <f t="shared" si="7"/>
        <v>-</v>
      </c>
      <c r="H246" s="603" t="str">
        <f t="shared" si="8"/>
        <v>-</v>
      </c>
      <c r="I246" s="157"/>
      <c r="J246" s="165" t="s">
        <v>476</v>
      </c>
      <c r="K246" s="131" t="s">
        <v>477</v>
      </c>
      <c r="L246" s="887"/>
      <c r="M246" s="159" t="s">
        <v>445</v>
      </c>
      <c r="N246" s="143"/>
      <c r="O246" s="183" t="s">
        <v>467</v>
      </c>
      <c r="P246" s="184"/>
      <c r="Q246" s="120"/>
      <c r="R246" s="120"/>
      <c r="S246" s="119"/>
      <c r="T246" s="119"/>
      <c r="U246" s="119"/>
      <c r="V246" s="162"/>
    </row>
    <row r="247" spans="1:22" s="164" customFormat="1">
      <c r="A247" s="154"/>
      <c r="B247" s="131" t="s">
        <v>480</v>
      </c>
      <c r="C247" s="132"/>
      <c r="D247" s="133" t="s">
        <v>1173</v>
      </c>
      <c r="E247" s="598" t="str">
        <f>'消耗品-中間3'!R41</f>
        <v>-</v>
      </c>
      <c r="F247" s="598" t="str">
        <f t="shared" si="6"/>
        <v>-</v>
      </c>
      <c r="G247" s="598" t="str">
        <f t="shared" si="7"/>
        <v>-</v>
      </c>
      <c r="H247" s="603" t="str">
        <f t="shared" si="8"/>
        <v>-</v>
      </c>
      <c r="I247" s="157"/>
      <c r="J247" s="165" t="s">
        <v>476</v>
      </c>
      <c r="K247" s="131" t="s">
        <v>477</v>
      </c>
      <c r="L247" s="887"/>
      <c r="M247" s="159" t="s">
        <v>445</v>
      </c>
      <c r="N247" s="143"/>
      <c r="O247" s="183" t="s">
        <v>467</v>
      </c>
      <c r="P247" s="184"/>
      <c r="Q247" s="120"/>
      <c r="R247" s="120"/>
      <c r="S247" s="119"/>
      <c r="T247" s="119"/>
      <c r="U247" s="119"/>
      <c r="V247" s="162"/>
    </row>
    <row r="248" spans="1:22">
      <c r="B248" s="131" t="s">
        <v>481</v>
      </c>
      <c r="C248" s="132"/>
      <c r="D248" s="133" t="s">
        <v>1174</v>
      </c>
      <c r="E248" s="598" t="str">
        <f>'消耗品-中間3'!R42</f>
        <v>-</v>
      </c>
      <c r="F248" s="598" t="str">
        <f t="shared" si="6"/>
        <v>-</v>
      </c>
      <c r="G248" s="598" t="str">
        <f t="shared" si="7"/>
        <v>-</v>
      </c>
      <c r="H248" s="603" t="str">
        <f t="shared" si="8"/>
        <v>-</v>
      </c>
      <c r="I248" s="157"/>
      <c r="J248" s="165" t="s">
        <v>482</v>
      </c>
      <c r="K248" s="131" t="s">
        <v>477</v>
      </c>
      <c r="L248" s="887"/>
      <c r="M248" s="159" t="s">
        <v>445</v>
      </c>
      <c r="N248" s="143"/>
      <c r="O248" s="183" t="s">
        <v>467</v>
      </c>
      <c r="P248" s="184"/>
      <c r="Q248" s="120"/>
      <c r="R248" s="120"/>
      <c r="S248" s="119"/>
      <c r="T248" s="119"/>
      <c r="U248" s="119"/>
      <c r="V248" s="119"/>
    </row>
    <row r="249" spans="1:22">
      <c r="B249" s="131" t="s">
        <v>859</v>
      </c>
      <c r="C249" s="132"/>
      <c r="D249" s="133" t="s">
        <v>1175</v>
      </c>
      <c r="E249" s="598" t="str">
        <f>'消耗品-中間3'!R43</f>
        <v>-</v>
      </c>
      <c r="F249" s="598" t="str">
        <f t="shared" si="6"/>
        <v>-</v>
      </c>
      <c r="G249" s="598" t="str">
        <f t="shared" si="7"/>
        <v>-</v>
      </c>
      <c r="H249" s="603" t="str">
        <f t="shared" si="8"/>
        <v>-</v>
      </c>
      <c r="I249" s="477"/>
      <c r="J249" s="411" t="s">
        <v>860</v>
      </c>
      <c r="K249" s="137" t="s">
        <v>488</v>
      </c>
      <c r="L249" s="887"/>
      <c r="M249" s="159"/>
      <c r="N249" s="143"/>
      <c r="O249" s="183" t="s">
        <v>467</v>
      </c>
      <c r="P249" s="184"/>
      <c r="Q249" s="478"/>
      <c r="R249" s="479"/>
      <c r="S249" s="480"/>
      <c r="T249" s="480"/>
      <c r="U249" s="119"/>
      <c r="V249" s="119"/>
    </row>
    <row r="250" spans="1:22">
      <c r="B250" s="131" t="s">
        <v>861</v>
      </c>
      <c r="C250" s="132"/>
      <c r="D250" s="133" t="s">
        <v>1176</v>
      </c>
      <c r="E250" s="598" t="str">
        <f>'消耗品-中間3'!R44</f>
        <v>-</v>
      </c>
      <c r="F250" s="598" t="str">
        <f t="shared" si="6"/>
        <v>-</v>
      </c>
      <c r="G250" s="598" t="str">
        <f t="shared" si="7"/>
        <v>-</v>
      </c>
      <c r="H250" s="603" t="str">
        <f t="shared" si="8"/>
        <v>-</v>
      </c>
      <c r="I250" s="477"/>
      <c r="J250" s="611" t="s">
        <v>1142</v>
      </c>
      <c r="K250" s="612" t="s">
        <v>739</v>
      </c>
      <c r="L250" s="887"/>
      <c r="M250" s="159"/>
      <c r="N250" s="143"/>
      <c r="O250" s="183" t="s">
        <v>467</v>
      </c>
      <c r="P250" s="184"/>
      <c r="Q250" s="478"/>
      <c r="R250" s="479"/>
      <c r="S250" s="480"/>
      <c r="T250" s="480"/>
      <c r="U250" s="119"/>
      <c r="V250" s="119"/>
    </row>
    <row r="251" spans="1:22">
      <c r="B251" s="131" t="s">
        <v>486</v>
      </c>
      <c r="C251" s="132"/>
      <c r="D251" s="133" t="s">
        <v>1177</v>
      </c>
      <c r="E251" s="598" t="str">
        <f>'消耗品-中間3'!R45</f>
        <v>-</v>
      </c>
      <c r="F251" s="598" t="str">
        <f t="shared" si="6"/>
        <v>-</v>
      </c>
      <c r="G251" s="598" t="str">
        <f t="shared" si="7"/>
        <v>-</v>
      </c>
      <c r="H251" s="603" t="str">
        <f t="shared" si="8"/>
        <v>-</v>
      </c>
      <c r="I251" s="187"/>
      <c r="J251" s="413" t="s">
        <v>487</v>
      </c>
      <c r="K251" s="612" t="s">
        <v>739</v>
      </c>
      <c r="L251" s="887"/>
      <c r="M251" s="181" t="s">
        <v>466</v>
      </c>
      <c r="N251" s="182"/>
      <c r="O251" s="183" t="s">
        <v>467</v>
      </c>
      <c r="P251" s="184"/>
      <c r="Q251" s="185"/>
      <c r="R251" s="185"/>
      <c r="S251" s="184"/>
      <c r="T251" s="184"/>
      <c r="U251" s="480"/>
      <c r="V251" s="119"/>
    </row>
    <row r="252" spans="1:22">
      <c r="B252" s="131" t="s">
        <v>489</v>
      </c>
      <c r="C252" s="132"/>
      <c r="D252" s="133" t="s">
        <v>1178</v>
      </c>
      <c r="E252" s="598" t="str">
        <f>'消耗品-中間3'!R46</f>
        <v>-</v>
      </c>
      <c r="F252" s="598" t="str">
        <f t="shared" si="6"/>
        <v>-</v>
      </c>
      <c r="G252" s="598" t="str">
        <f t="shared" si="7"/>
        <v>-</v>
      </c>
      <c r="H252" s="603" t="str">
        <f t="shared" si="8"/>
        <v>-</v>
      </c>
      <c r="I252" s="187"/>
      <c r="J252" s="413" t="s">
        <v>490</v>
      </c>
      <c r="K252" s="612" t="s">
        <v>739</v>
      </c>
      <c r="L252" s="887"/>
      <c r="M252" s="181" t="s">
        <v>466</v>
      </c>
      <c r="N252" s="182"/>
      <c r="O252" s="183" t="s">
        <v>467</v>
      </c>
      <c r="P252" s="190"/>
      <c r="Q252" s="185"/>
      <c r="R252" s="185"/>
      <c r="S252" s="184"/>
      <c r="T252" s="184"/>
      <c r="U252" s="480"/>
      <c r="V252" s="119"/>
    </row>
    <row r="253" spans="1:22" s="480" customFormat="1">
      <c r="A253" s="100"/>
      <c r="B253" s="131" t="s">
        <v>492</v>
      </c>
      <c r="C253" s="132"/>
      <c r="D253" s="133" t="s">
        <v>1179</v>
      </c>
      <c r="E253" s="598" t="str">
        <f>'消耗品-中間3'!R47</f>
        <v>-</v>
      </c>
      <c r="F253" s="598" t="str">
        <f t="shared" si="6"/>
        <v>-</v>
      </c>
      <c r="G253" s="598" t="str">
        <f t="shared" si="7"/>
        <v>-</v>
      </c>
      <c r="H253" s="603" t="str">
        <f t="shared" si="8"/>
        <v>-</v>
      </c>
      <c r="I253" s="187"/>
      <c r="J253" s="413" t="s">
        <v>493</v>
      </c>
      <c r="K253" s="612" t="s">
        <v>739</v>
      </c>
      <c r="L253" s="887"/>
      <c r="M253" s="181" t="s">
        <v>466</v>
      </c>
      <c r="N253" s="182"/>
      <c r="O253" s="183" t="s">
        <v>467</v>
      </c>
      <c r="P253" s="190"/>
      <c r="Q253" s="185"/>
      <c r="R253" s="185"/>
      <c r="S253" s="184"/>
      <c r="T253" s="184"/>
      <c r="U253" s="184"/>
    </row>
    <row r="254" spans="1:22" s="480" customFormat="1">
      <c r="A254" s="100"/>
      <c r="B254" s="131" t="s">
        <v>494</v>
      </c>
      <c r="C254" s="132"/>
      <c r="D254" s="151" t="s">
        <v>1180</v>
      </c>
      <c r="E254" s="599" t="str">
        <f>'消耗品-中間3'!R48</f>
        <v>-</v>
      </c>
      <c r="F254" s="599" t="str">
        <f t="shared" si="6"/>
        <v>-</v>
      </c>
      <c r="G254" s="599" t="str">
        <f t="shared" si="7"/>
        <v>-</v>
      </c>
      <c r="H254" s="603" t="str">
        <f t="shared" si="8"/>
        <v>-</v>
      </c>
      <c r="I254" s="191"/>
      <c r="J254" s="413" t="s">
        <v>495</v>
      </c>
      <c r="K254" s="612" t="s">
        <v>739</v>
      </c>
      <c r="L254" s="888"/>
      <c r="M254" s="181" t="s">
        <v>466</v>
      </c>
      <c r="N254" s="193"/>
      <c r="O254" s="183" t="s">
        <v>467</v>
      </c>
      <c r="P254" s="190"/>
      <c r="Q254" s="185"/>
      <c r="R254" s="185"/>
      <c r="S254" s="184"/>
      <c r="T254" s="184"/>
      <c r="U254" s="184"/>
    </row>
    <row r="255" spans="1:22" s="186" customFormat="1">
      <c r="A255" s="176"/>
      <c r="B255" s="109"/>
      <c r="C255" s="194"/>
      <c r="D255" s="194"/>
      <c r="E255" s="675"/>
      <c r="F255" s="675"/>
      <c r="G255" s="675"/>
      <c r="H255" s="675"/>
      <c r="I255" s="103"/>
      <c r="J255" s="103"/>
      <c r="K255" s="104"/>
      <c r="L255" s="105"/>
      <c r="M255" s="105"/>
      <c r="N255" s="103"/>
      <c r="O255" s="103"/>
      <c r="P255" s="103"/>
      <c r="Q255" s="105"/>
      <c r="R255" s="105"/>
      <c r="S255" s="103"/>
      <c r="T255" s="103"/>
      <c r="U255" s="184"/>
      <c r="V255" s="184"/>
    </row>
    <row r="256" spans="1:22" s="186" customFormat="1">
      <c r="A256" s="176"/>
      <c r="B256" s="109" t="s">
        <v>746</v>
      </c>
      <c r="C256" s="194"/>
      <c r="D256" s="194"/>
      <c r="E256" s="675"/>
      <c r="F256" s="675"/>
      <c r="G256" s="675"/>
      <c r="H256" s="675"/>
      <c r="I256" s="103"/>
      <c r="J256" s="103"/>
      <c r="K256" s="104"/>
      <c r="L256" s="105"/>
      <c r="M256" s="105"/>
      <c r="N256" s="103"/>
      <c r="O256" s="103"/>
      <c r="P256" s="103"/>
      <c r="Q256" s="105"/>
      <c r="R256" s="105"/>
      <c r="S256" s="103"/>
      <c r="T256" s="103"/>
      <c r="U256" s="185"/>
      <c r="V256" s="184"/>
    </row>
    <row r="257" spans="1:22" s="186" customFormat="1">
      <c r="A257" s="176"/>
      <c r="B257" s="110" t="s">
        <v>747</v>
      </c>
      <c r="C257" s="111"/>
      <c r="D257" s="196"/>
      <c r="E257" s="676"/>
      <c r="F257" s="676"/>
      <c r="G257" s="676"/>
      <c r="H257" s="676"/>
      <c r="I257" s="196" t="s">
        <v>748</v>
      </c>
      <c r="J257" s="113"/>
      <c r="K257" s="114"/>
      <c r="L257" s="116"/>
      <c r="M257" s="197"/>
      <c r="N257" s="117"/>
      <c r="O257" s="196" t="s">
        <v>749</v>
      </c>
      <c r="P257" s="113"/>
      <c r="Q257" s="113"/>
      <c r="R257" s="116"/>
      <c r="S257" s="197"/>
      <c r="T257" s="200"/>
      <c r="U257" s="103"/>
      <c r="V257" s="184"/>
    </row>
    <row r="258" spans="1:22" s="186" customFormat="1" ht="28.5">
      <c r="A258" s="176"/>
      <c r="B258" s="201" t="s">
        <v>750</v>
      </c>
      <c r="C258" s="423" t="s">
        <v>751</v>
      </c>
      <c r="D258" s="424"/>
      <c r="E258" s="676"/>
      <c r="F258" s="676"/>
      <c r="G258" s="676"/>
      <c r="H258" s="676"/>
      <c r="I258" s="425" t="s">
        <v>508</v>
      </c>
      <c r="J258" s="209" t="s">
        <v>509</v>
      </c>
      <c r="K258" s="205" t="s">
        <v>510</v>
      </c>
      <c r="L258" s="206" t="s">
        <v>511</v>
      </c>
      <c r="M258" s="206" t="s">
        <v>752</v>
      </c>
      <c r="N258" s="426" t="s">
        <v>414</v>
      </c>
      <c r="O258" s="427" t="s">
        <v>508</v>
      </c>
      <c r="P258" s="209" t="s">
        <v>509</v>
      </c>
      <c r="Q258" s="209" t="s">
        <v>510</v>
      </c>
      <c r="R258" s="206" t="s">
        <v>511</v>
      </c>
      <c r="S258" s="206" t="s">
        <v>512</v>
      </c>
      <c r="T258" s="209" t="s">
        <v>414</v>
      </c>
      <c r="U258" s="103"/>
      <c r="V258" s="184"/>
    </row>
    <row r="259" spans="1:22">
      <c r="B259" s="219" t="s">
        <v>513</v>
      </c>
      <c r="C259" s="213" t="s">
        <v>753</v>
      </c>
      <c r="D259" s="890"/>
      <c r="E259" s="679"/>
      <c r="F259" s="679"/>
      <c r="G259" s="679"/>
      <c r="H259" s="709"/>
      <c r="I259" s="919" t="s">
        <v>693</v>
      </c>
      <c r="J259" s="407" t="s">
        <v>694</v>
      </c>
      <c r="K259" s="215" t="s">
        <v>695</v>
      </c>
      <c r="L259" s="910" t="s">
        <v>754</v>
      </c>
      <c r="M259" s="910" t="s">
        <v>755</v>
      </c>
      <c r="N259" s="867" t="s">
        <v>756</v>
      </c>
      <c r="O259" s="913" t="s">
        <v>693</v>
      </c>
      <c r="P259" s="407" t="s">
        <v>694</v>
      </c>
      <c r="Q259" s="215" t="s">
        <v>695</v>
      </c>
      <c r="R259" s="910" t="s">
        <v>754</v>
      </c>
      <c r="S259" s="910" t="s">
        <v>755</v>
      </c>
      <c r="T259" s="910" t="s">
        <v>756</v>
      </c>
    </row>
    <row r="260" spans="1:22">
      <c r="B260" s="219" t="s">
        <v>697</v>
      </c>
      <c r="C260" s="213" t="s">
        <v>753</v>
      </c>
      <c r="D260" s="891"/>
      <c r="E260" s="710"/>
      <c r="F260" s="710"/>
      <c r="G260" s="710"/>
      <c r="H260" s="709"/>
      <c r="I260" s="920"/>
      <c r="J260" s="221"/>
      <c r="K260" s="215" t="s">
        <v>698</v>
      </c>
      <c r="L260" s="911"/>
      <c r="M260" s="911"/>
      <c r="N260" s="868"/>
      <c r="O260" s="914"/>
      <c r="P260" s="221"/>
      <c r="Q260" s="215" t="s">
        <v>698</v>
      </c>
      <c r="R260" s="911"/>
      <c r="S260" s="911"/>
      <c r="T260" s="911"/>
    </row>
    <row r="261" spans="1:22">
      <c r="B261" s="219" t="s">
        <v>716</v>
      </c>
      <c r="C261" s="213" t="s">
        <v>753</v>
      </c>
      <c r="D261" s="891"/>
      <c r="E261" s="710"/>
      <c r="F261" s="710"/>
      <c r="G261" s="710"/>
      <c r="H261" s="709"/>
      <c r="I261" s="920"/>
      <c r="J261" s="221"/>
      <c r="K261" s="215" t="s">
        <v>717</v>
      </c>
      <c r="L261" s="911"/>
      <c r="M261" s="911"/>
      <c r="N261" s="868"/>
      <c r="O261" s="914"/>
      <c r="P261" s="221"/>
      <c r="Q261" s="215" t="s">
        <v>717</v>
      </c>
      <c r="R261" s="911"/>
      <c r="S261" s="911"/>
      <c r="T261" s="911"/>
    </row>
    <row r="262" spans="1:22">
      <c r="B262" s="428" t="s">
        <v>718</v>
      </c>
      <c r="C262" s="429" t="s">
        <v>753</v>
      </c>
      <c r="D262" s="891"/>
      <c r="E262" s="711"/>
      <c r="F262" s="711"/>
      <c r="G262" s="711"/>
      <c r="H262" s="712"/>
      <c r="I262" s="920"/>
      <c r="J262" s="189"/>
      <c r="K262" s="430" t="s">
        <v>719</v>
      </c>
      <c r="L262" s="911"/>
      <c r="M262" s="911"/>
      <c r="N262" s="868"/>
      <c r="O262" s="914"/>
      <c r="P262" s="189"/>
      <c r="Q262" s="430" t="s">
        <v>719</v>
      </c>
      <c r="R262" s="911"/>
      <c r="S262" s="911"/>
      <c r="T262" s="911"/>
    </row>
    <row r="263" spans="1:22">
      <c r="B263" s="219" t="s">
        <v>721</v>
      </c>
      <c r="C263" s="213" t="s">
        <v>753</v>
      </c>
      <c r="D263" s="891"/>
      <c r="E263" s="710"/>
      <c r="F263" s="710"/>
      <c r="G263" s="710"/>
      <c r="H263" s="709"/>
      <c r="I263" s="920"/>
      <c r="J263" s="221"/>
      <c r="K263" s="215" t="s">
        <v>722</v>
      </c>
      <c r="L263" s="911"/>
      <c r="M263" s="911"/>
      <c r="N263" s="868"/>
      <c r="O263" s="914"/>
      <c r="P263" s="221"/>
      <c r="Q263" s="215" t="s">
        <v>722</v>
      </c>
      <c r="R263" s="911"/>
      <c r="S263" s="911"/>
      <c r="T263" s="911"/>
    </row>
    <row r="264" spans="1:22">
      <c r="B264" s="219" t="s">
        <v>723</v>
      </c>
      <c r="C264" s="213" t="s">
        <v>753</v>
      </c>
      <c r="D264" s="891"/>
      <c r="E264" s="710"/>
      <c r="F264" s="710"/>
      <c r="G264" s="710"/>
      <c r="H264" s="709"/>
      <c r="I264" s="920"/>
      <c r="J264" s="221"/>
      <c r="K264" s="215" t="s">
        <v>724</v>
      </c>
      <c r="L264" s="911"/>
      <c r="M264" s="911"/>
      <c r="N264" s="868"/>
      <c r="O264" s="914"/>
      <c r="P264" s="221"/>
      <c r="Q264" s="215" t="s">
        <v>724</v>
      </c>
      <c r="R264" s="911"/>
      <c r="S264" s="911"/>
      <c r="T264" s="911"/>
    </row>
    <row r="265" spans="1:22" ht="14.25" customHeight="1">
      <c r="B265" s="219" t="s">
        <v>725</v>
      </c>
      <c r="C265" s="213" t="s">
        <v>753</v>
      </c>
      <c r="D265" s="891"/>
      <c r="E265" s="710"/>
      <c r="F265" s="710"/>
      <c r="G265" s="710"/>
      <c r="H265" s="709"/>
      <c r="I265" s="920"/>
      <c r="J265" s="407" t="s">
        <v>726</v>
      </c>
      <c r="K265" s="215" t="s">
        <v>695</v>
      </c>
      <c r="L265" s="911"/>
      <c r="M265" s="911"/>
      <c r="N265" s="868"/>
      <c r="O265" s="914"/>
      <c r="P265" s="407" t="s">
        <v>726</v>
      </c>
      <c r="Q265" s="215" t="s">
        <v>695</v>
      </c>
      <c r="R265" s="911"/>
      <c r="S265" s="911"/>
      <c r="T265" s="911"/>
    </row>
    <row r="266" spans="1:22">
      <c r="B266" s="219" t="s">
        <v>727</v>
      </c>
      <c r="C266" s="213" t="s">
        <v>753</v>
      </c>
      <c r="D266" s="891"/>
      <c r="E266" s="710"/>
      <c r="F266" s="710"/>
      <c r="G266" s="710"/>
      <c r="H266" s="709"/>
      <c r="I266" s="920"/>
      <c r="J266" s="221"/>
      <c r="K266" s="215" t="s">
        <v>698</v>
      </c>
      <c r="L266" s="911"/>
      <c r="M266" s="911"/>
      <c r="N266" s="868"/>
      <c r="O266" s="914"/>
      <c r="P266" s="221"/>
      <c r="Q266" s="215" t="s">
        <v>698</v>
      </c>
      <c r="R266" s="911"/>
      <c r="S266" s="911"/>
      <c r="T266" s="911"/>
      <c r="U266" s="186"/>
    </row>
    <row r="267" spans="1:22">
      <c r="B267" s="219" t="s">
        <v>728</v>
      </c>
      <c r="C267" s="213" t="s">
        <v>753</v>
      </c>
      <c r="D267" s="891"/>
      <c r="E267" s="710"/>
      <c r="F267" s="710"/>
      <c r="G267" s="710"/>
      <c r="H267" s="709"/>
      <c r="I267" s="920"/>
      <c r="J267" s="221"/>
      <c r="K267" s="215" t="s">
        <v>717</v>
      </c>
      <c r="L267" s="911"/>
      <c r="M267" s="911"/>
      <c r="N267" s="868"/>
      <c r="O267" s="914"/>
      <c r="P267" s="221"/>
      <c r="Q267" s="215" t="s">
        <v>717</v>
      </c>
      <c r="R267" s="911"/>
      <c r="S267" s="911"/>
      <c r="T267" s="911"/>
    </row>
    <row r="268" spans="1:22" s="186" customFormat="1">
      <c r="A268" s="176"/>
      <c r="B268" s="219" t="s">
        <v>729</v>
      </c>
      <c r="C268" s="213" t="s">
        <v>753</v>
      </c>
      <c r="D268" s="891"/>
      <c r="E268" s="710"/>
      <c r="F268" s="710"/>
      <c r="G268" s="710"/>
      <c r="H268" s="709"/>
      <c r="I268" s="920"/>
      <c r="J268" s="411"/>
      <c r="K268" s="215" t="s">
        <v>719</v>
      </c>
      <c r="L268" s="911"/>
      <c r="M268" s="911"/>
      <c r="N268" s="868"/>
      <c r="O268" s="914"/>
      <c r="P268" s="411"/>
      <c r="Q268" s="215" t="s">
        <v>719</v>
      </c>
      <c r="R268" s="911"/>
      <c r="S268" s="911"/>
      <c r="T268" s="911"/>
      <c r="U268" s="103"/>
    </row>
    <row r="269" spans="1:22">
      <c r="B269" s="227" t="s">
        <v>393</v>
      </c>
      <c r="C269" s="225" t="s">
        <v>753</v>
      </c>
      <c r="D269" s="891"/>
      <c r="E269" s="689"/>
      <c r="F269" s="689"/>
      <c r="G269" s="689"/>
      <c r="H269" s="713"/>
      <c r="I269" s="920"/>
      <c r="J269" s="271" t="s">
        <v>726</v>
      </c>
      <c r="K269" s="226" t="s">
        <v>730</v>
      </c>
      <c r="L269" s="911"/>
      <c r="M269" s="911"/>
      <c r="N269" s="868"/>
      <c r="O269" s="914"/>
      <c r="P269" s="271" t="s">
        <v>726</v>
      </c>
      <c r="Q269" s="226" t="s">
        <v>730</v>
      </c>
      <c r="R269" s="911"/>
      <c r="S269" s="911"/>
      <c r="T269" s="911"/>
    </row>
    <row r="270" spans="1:22">
      <c r="B270" s="431" t="s">
        <v>731</v>
      </c>
      <c r="C270" s="432" t="s">
        <v>753</v>
      </c>
      <c r="D270" s="891"/>
      <c r="E270" s="714"/>
      <c r="F270" s="714"/>
      <c r="G270" s="714"/>
      <c r="H270" s="715"/>
      <c r="I270" s="920"/>
      <c r="J270" s="433" t="s">
        <v>453</v>
      </c>
      <c r="K270" s="434" t="s">
        <v>444</v>
      </c>
      <c r="L270" s="911"/>
      <c r="M270" s="911"/>
      <c r="N270" s="868"/>
      <c r="O270" s="914"/>
      <c r="P270" s="433" t="s">
        <v>453</v>
      </c>
      <c r="Q270" s="434" t="s">
        <v>444</v>
      </c>
      <c r="R270" s="911"/>
      <c r="S270" s="911"/>
      <c r="T270" s="911"/>
    </row>
    <row r="271" spans="1:22">
      <c r="B271" s="428" t="s">
        <v>454</v>
      </c>
      <c r="C271" s="429" t="s">
        <v>757</v>
      </c>
      <c r="D271" s="891"/>
      <c r="E271" s="711"/>
      <c r="F271" s="711"/>
      <c r="G271" s="711"/>
      <c r="H271" s="712"/>
      <c r="I271" s="920"/>
      <c r="J271" s="414" t="s">
        <v>455</v>
      </c>
      <c r="K271" s="430" t="s">
        <v>449</v>
      </c>
      <c r="L271" s="911"/>
      <c r="M271" s="911"/>
      <c r="N271" s="868"/>
      <c r="O271" s="914"/>
      <c r="P271" s="414" t="s">
        <v>455</v>
      </c>
      <c r="Q271" s="430" t="s">
        <v>444</v>
      </c>
      <c r="R271" s="911"/>
      <c r="S271" s="911"/>
      <c r="T271" s="911"/>
    </row>
    <row r="272" spans="1:22">
      <c r="B272" s="219" t="s">
        <v>457</v>
      </c>
      <c r="C272" s="213" t="s">
        <v>757</v>
      </c>
      <c r="D272" s="891"/>
      <c r="E272" s="710"/>
      <c r="F272" s="710"/>
      <c r="G272" s="710"/>
      <c r="H272" s="709"/>
      <c r="I272" s="920"/>
      <c r="J272" s="411" t="s">
        <v>395</v>
      </c>
      <c r="K272" s="215" t="s">
        <v>433</v>
      </c>
      <c r="L272" s="911"/>
      <c r="M272" s="911"/>
      <c r="N272" s="868"/>
      <c r="O272" s="914"/>
      <c r="P272" s="411" t="s">
        <v>395</v>
      </c>
      <c r="Q272" s="215" t="s">
        <v>444</v>
      </c>
      <c r="R272" s="911"/>
      <c r="S272" s="911"/>
      <c r="T272" s="911"/>
    </row>
    <row r="273" spans="1:21">
      <c r="B273" s="167" t="s">
        <v>468</v>
      </c>
      <c r="C273" s="436" t="s">
        <v>757</v>
      </c>
      <c r="D273" s="437"/>
      <c r="E273" s="689"/>
      <c r="F273" s="689"/>
      <c r="G273" s="689"/>
      <c r="H273" s="713"/>
      <c r="I273" s="920"/>
      <c r="J273" s="416" t="s">
        <v>469</v>
      </c>
      <c r="K273" s="167" t="s">
        <v>449</v>
      </c>
      <c r="L273" s="911"/>
      <c r="M273" s="911"/>
      <c r="N273" s="868"/>
      <c r="O273" s="914"/>
      <c r="P273" s="416" t="s">
        <v>469</v>
      </c>
      <c r="Q273" s="167" t="s">
        <v>449</v>
      </c>
      <c r="R273" s="911"/>
      <c r="S273" s="911"/>
      <c r="T273" s="911"/>
      <c r="U273" s="164"/>
    </row>
    <row r="274" spans="1:21">
      <c r="B274" s="232" t="s">
        <v>486</v>
      </c>
      <c r="C274" s="438" t="s">
        <v>757</v>
      </c>
      <c r="D274" s="439"/>
      <c r="E274" s="716"/>
      <c r="F274" s="716"/>
      <c r="G274" s="716"/>
      <c r="H274" s="713"/>
      <c r="I274" s="920"/>
      <c r="J274" s="418" t="s">
        <v>487</v>
      </c>
      <c r="K274" s="441" t="s">
        <v>449</v>
      </c>
      <c r="L274" s="911"/>
      <c r="M274" s="911"/>
      <c r="N274" s="868"/>
      <c r="O274" s="914"/>
      <c r="P274" s="418" t="s">
        <v>487</v>
      </c>
      <c r="Q274" s="441" t="s">
        <v>449</v>
      </c>
      <c r="R274" s="911"/>
      <c r="S274" s="911"/>
      <c r="T274" s="911"/>
      <c r="U274" s="435"/>
    </row>
    <row r="275" spans="1:21" s="164" customFormat="1">
      <c r="A275" s="154"/>
      <c r="B275" s="232" t="s">
        <v>489</v>
      </c>
      <c r="C275" s="438" t="s">
        <v>757</v>
      </c>
      <c r="D275" s="440"/>
      <c r="E275" s="716"/>
      <c r="F275" s="716"/>
      <c r="G275" s="716"/>
      <c r="H275" s="713"/>
      <c r="I275" s="920"/>
      <c r="J275" s="288" t="s">
        <v>490</v>
      </c>
      <c r="K275" s="292" t="s">
        <v>491</v>
      </c>
      <c r="L275" s="911"/>
      <c r="M275" s="911"/>
      <c r="N275" s="868"/>
      <c r="O275" s="914"/>
      <c r="P275" s="288" t="s">
        <v>490</v>
      </c>
      <c r="Q275" s="292" t="s">
        <v>491</v>
      </c>
      <c r="R275" s="911"/>
      <c r="S275" s="911"/>
      <c r="T275" s="911"/>
      <c r="U275" s="186"/>
    </row>
    <row r="276" spans="1:21" s="435" customFormat="1">
      <c r="A276" s="602"/>
      <c r="B276" s="232" t="s">
        <v>492</v>
      </c>
      <c r="C276" s="438" t="s">
        <v>757</v>
      </c>
      <c r="D276" s="440"/>
      <c r="E276" s="716"/>
      <c r="F276" s="716"/>
      <c r="G276" s="716"/>
      <c r="H276" s="713"/>
      <c r="I276" s="920"/>
      <c r="J276" s="288" t="s">
        <v>493</v>
      </c>
      <c r="K276" s="292" t="s">
        <v>491</v>
      </c>
      <c r="L276" s="911"/>
      <c r="M276" s="911"/>
      <c r="N276" s="868"/>
      <c r="O276" s="914"/>
      <c r="P276" s="288" t="s">
        <v>493</v>
      </c>
      <c r="Q276" s="292" t="s">
        <v>491</v>
      </c>
      <c r="R276" s="911"/>
      <c r="S276" s="911"/>
      <c r="T276" s="911"/>
      <c r="U276" s="103"/>
    </row>
    <row r="277" spans="1:21" s="186" customFormat="1">
      <c r="A277" s="176"/>
      <c r="B277" s="232" t="s">
        <v>489</v>
      </c>
      <c r="C277" s="438" t="s">
        <v>757</v>
      </c>
      <c r="D277" s="442"/>
      <c r="E277" s="717"/>
      <c r="F277" s="717"/>
      <c r="G277" s="717"/>
      <c r="H277" s="718"/>
      <c r="I277" s="921"/>
      <c r="J277" s="422" t="s">
        <v>495</v>
      </c>
      <c r="K277" s="294" t="s">
        <v>491</v>
      </c>
      <c r="L277" s="912"/>
      <c r="M277" s="912"/>
      <c r="N277" s="869"/>
      <c r="O277" s="915"/>
      <c r="P277" s="422" t="s">
        <v>495</v>
      </c>
      <c r="Q277" s="294" t="s">
        <v>491</v>
      </c>
      <c r="R277" s="912"/>
      <c r="S277" s="912"/>
      <c r="T277" s="912"/>
      <c r="U277" s="164"/>
    </row>
    <row r="278" spans="1:21">
      <c r="B278" s="443" t="s">
        <v>758</v>
      </c>
      <c r="C278" s="194"/>
      <c r="D278" s="194"/>
      <c r="E278" s="675"/>
      <c r="F278" s="675"/>
      <c r="G278" s="675"/>
      <c r="H278" s="675"/>
      <c r="U278" s="298"/>
    </row>
    <row r="279" spans="1:21" s="164" customFormat="1">
      <c r="A279" s="154"/>
      <c r="B279" s="391" t="s">
        <v>759</v>
      </c>
      <c r="C279" s="194"/>
      <c r="D279" s="194"/>
      <c r="E279" s="675"/>
      <c r="F279" s="675"/>
      <c r="G279" s="675"/>
      <c r="H279" s="675"/>
      <c r="I279" s="103"/>
      <c r="J279" s="103"/>
      <c r="K279" s="104"/>
      <c r="L279" s="105"/>
      <c r="M279" s="105"/>
      <c r="N279" s="103"/>
      <c r="O279" s="103"/>
      <c r="P279" s="103"/>
      <c r="Q279" s="105"/>
      <c r="R279" s="105"/>
      <c r="S279" s="103"/>
      <c r="T279" s="103"/>
      <c r="U279" s="298"/>
    </row>
    <row r="280" spans="1:21" s="298" customFormat="1">
      <c r="A280" s="287"/>
      <c r="B280" s="195"/>
      <c r="C280" s="194"/>
      <c r="D280" s="194"/>
      <c r="E280" s="675"/>
      <c r="F280" s="675"/>
      <c r="G280" s="675"/>
      <c r="H280" s="675"/>
      <c r="I280" s="103"/>
      <c r="J280" s="103"/>
      <c r="K280" s="104"/>
      <c r="L280" s="105"/>
      <c r="M280" s="105"/>
      <c r="N280" s="103"/>
      <c r="O280" s="103"/>
      <c r="P280" s="103"/>
      <c r="Q280" s="105"/>
      <c r="R280" s="105"/>
      <c r="S280" s="103"/>
      <c r="T280" s="103"/>
    </row>
    <row r="281" spans="1:21" s="298" customFormat="1">
      <c r="A281" s="287"/>
      <c r="B281" s="195"/>
      <c r="C281" s="194"/>
      <c r="D281" s="194"/>
      <c r="E281" s="675"/>
      <c r="F281" s="675"/>
      <c r="G281" s="675"/>
      <c r="H281" s="675"/>
      <c r="I281" s="103"/>
      <c r="J281" s="103"/>
      <c r="K281" s="104"/>
      <c r="L281" s="105"/>
      <c r="M281" s="105"/>
      <c r="N281" s="103"/>
      <c r="O281" s="103"/>
      <c r="P281" s="103"/>
      <c r="Q281" s="105"/>
      <c r="R281" s="105"/>
      <c r="S281" s="103"/>
      <c r="T281" s="103"/>
    </row>
    <row r="282" spans="1:21" s="298" customFormat="1" ht="15.75">
      <c r="A282" s="287"/>
      <c r="B282" s="106" t="s">
        <v>760</v>
      </c>
      <c r="C282" s="194"/>
      <c r="D282" s="194" t="s">
        <v>761</v>
      </c>
      <c r="E282" s="675"/>
      <c r="F282" s="675"/>
      <c r="G282" s="675"/>
      <c r="H282" s="675"/>
      <c r="I282" s="103"/>
      <c r="J282" s="103"/>
      <c r="K282" s="104"/>
      <c r="L282" s="105"/>
      <c r="M282" s="105"/>
      <c r="N282" s="103"/>
      <c r="O282" s="103"/>
      <c r="P282" s="103"/>
      <c r="Q282" s="105"/>
      <c r="R282" s="105"/>
      <c r="S282" s="103"/>
      <c r="T282" s="103"/>
      <c r="U282" s="103"/>
    </row>
    <row r="283" spans="1:21" s="298" customFormat="1" ht="15.75">
      <c r="A283" s="287"/>
      <c r="B283" s="106"/>
      <c r="C283" s="194"/>
      <c r="D283" s="194"/>
      <c r="E283" s="675"/>
      <c r="F283" s="675"/>
      <c r="G283" s="675"/>
      <c r="H283" s="675"/>
      <c r="I283" s="103"/>
      <c r="J283" s="103"/>
      <c r="K283" s="104"/>
      <c r="L283" s="105"/>
      <c r="M283" s="105"/>
      <c r="N283" s="103"/>
      <c r="O283" s="103"/>
      <c r="P283" s="103"/>
      <c r="Q283" s="105"/>
      <c r="R283" s="105"/>
      <c r="S283" s="103"/>
      <c r="T283" s="103"/>
      <c r="U283" s="103"/>
    </row>
    <row r="284" spans="1:21">
      <c r="B284" s="109" t="s">
        <v>762</v>
      </c>
      <c r="C284" s="194"/>
      <c r="D284" s="194"/>
      <c r="E284" s="675"/>
      <c r="F284" s="675"/>
      <c r="G284" s="675"/>
      <c r="H284" s="675"/>
    </row>
    <row r="285" spans="1:21">
      <c r="B285" s="109"/>
      <c r="C285" s="194"/>
      <c r="D285" s="194"/>
      <c r="E285" s="675"/>
      <c r="F285" s="675"/>
      <c r="G285" s="675"/>
      <c r="H285" s="675"/>
      <c r="I285" s="109" t="s">
        <v>763</v>
      </c>
      <c r="J285" s="109"/>
    </row>
    <row r="286" spans="1:21">
      <c r="B286" s="110" t="s">
        <v>403</v>
      </c>
      <c r="C286" s="111"/>
      <c r="D286" s="405"/>
      <c r="E286" s="719" t="s">
        <v>404</v>
      </c>
      <c r="F286" s="669" t="s">
        <v>404</v>
      </c>
      <c r="G286" s="669" t="s">
        <v>404</v>
      </c>
      <c r="H286" s="706" t="s">
        <v>404</v>
      </c>
      <c r="I286" s="196" t="s">
        <v>405</v>
      </c>
      <c r="J286" s="113"/>
      <c r="K286" s="114"/>
      <c r="L286" s="116"/>
      <c r="M286" s="116"/>
      <c r="N286" s="117"/>
      <c r="O286" s="118"/>
      <c r="P286" s="119"/>
      <c r="Q286" s="120"/>
      <c r="R286" s="120"/>
    </row>
    <row r="287" spans="1:21">
      <c r="B287" s="863" t="s">
        <v>406</v>
      </c>
      <c r="C287" s="864"/>
      <c r="D287" s="121"/>
      <c r="E287" s="671" t="s">
        <v>407</v>
      </c>
      <c r="F287" s="671" t="s">
        <v>408</v>
      </c>
      <c r="G287" s="671"/>
      <c r="H287" s="707"/>
      <c r="I287" s="121" t="s">
        <v>409</v>
      </c>
      <c r="J287" s="123" t="s">
        <v>410</v>
      </c>
      <c r="K287" s="122" t="s">
        <v>411</v>
      </c>
      <c r="L287" s="124" t="s">
        <v>412</v>
      </c>
      <c r="M287" s="124" t="s">
        <v>413</v>
      </c>
      <c r="N287" s="125" t="s">
        <v>414</v>
      </c>
      <c r="O287" s="126" t="s">
        <v>415</v>
      </c>
      <c r="P287" s="119"/>
      <c r="Q287" s="120"/>
      <c r="R287" s="120"/>
    </row>
    <row r="288" spans="1:21">
      <c r="B288" s="865"/>
      <c r="C288" s="866"/>
      <c r="D288" s="127" t="s">
        <v>764</v>
      </c>
      <c r="E288" s="673" t="s">
        <v>691</v>
      </c>
      <c r="F288" s="673" t="s">
        <v>691</v>
      </c>
      <c r="G288" s="673" t="s">
        <v>691</v>
      </c>
      <c r="H288" s="708" t="s">
        <v>691</v>
      </c>
      <c r="I288" s="129" t="s">
        <v>692</v>
      </c>
      <c r="J288" s="128" t="s">
        <v>692</v>
      </c>
      <c r="K288" s="128" t="s">
        <v>692</v>
      </c>
      <c r="L288" s="128" t="s">
        <v>692</v>
      </c>
      <c r="M288" s="130" t="s">
        <v>692</v>
      </c>
      <c r="N288" s="130" t="s">
        <v>692</v>
      </c>
      <c r="O288" s="129" t="s">
        <v>692</v>
      </c>
      <c r="P288" s="119"/>
      <c r="Q288" s="120"/>
      <c r="R288" s="120"/>
    </row>
    <row r="289" spans="1:22">
      <c r="B289" s="131" t="s">
        <v>419</v>
      </c>
      <c r="C289" s="132"/>
      <c r="D289" s="133" t="s">
        <v>1143</v>
      </c>
      <c r="E289" s="598" t="str">
        <f>'消耗品-中間3'!U7</f>
        <v>TRUE</v>
      </c>
      <c r="F289" s="598" t="str">
        <f>E289</f>
        <v>TRUE</v>
      </c>
      <c r="G289" s="598" t="str">
        <f>E289</f>
        <v>TRUE</v>
      </c>
      <c r="H289" s="603" t="str">
        <f>E289</f>
        <v>TRUE</v>
      </c>
      <c r="I289" s="605" t="s">
        <v>420</v>
      </c>
      <c r="J289" s="135" t="s">
        <v>421</v>
      </c>
      <c r="K289" s="136" t="s">
        <v>422</v>
      </c>
      <c r="L289" s="842" t="s">
        <v>1184</v>
      </c>
      <c r="M289" s="137" t="s">
        <v>424</v>
      </c>
      <c r="N289" s="138" t="s">
        <v>425</v>
      </c>
      <c r="O289" s="139" t="s">
        <v>426</v>
      </c>
      <c r="P289" s="119"/>
      <c r="Q289" s="120"/>
      <c r="R289" s="120"/>
      <c r="S289" s="119"/>
      <c r="T289" s="119"/>
    </row>
    <row r="290" spans="1:22">
      <c r="B290" s="131" t="s">
        <v>427</v>
      </c>
      <c r="C290" s="132"/>
      <c r="D290" s="133" t="s">
        <v>1144</v>
      </c>
      <c r="E290" s="598" t="str">
        <f>'消耗品-中間3'!U8</f>
        <v>TRUE</v>
      </c>
      <c r="F290" s="598" t="str">
        <f t="shared" ref="F290:F330" si="9">E290</f>
        <v>TRUE</v>
      </c>
      <c r="G290" s="598" t="str">
        <f t="shared" ref="G290:G330" si="10">E290</f>
        <v>TRUE</v>
      </c>
      <c r="H290" s="603" t="str">
        <f t="shared" ref="H290:H330" si="11">E290</f>
        <v>TRUE</v>
      </c>
      <c r="I290" s="608"/>
      <c r="J290" s="606"/>
      <c r="K290" s="131" t="s">
        <v>428</v>
      </c>
      <c r="L290" s="887"/>
      <c r="M290" s="137" t="s">
        <v>424</v>
      </c>
      <c r="N290" s="142"/>
      <c r="O290" s="139" t="s">
        <v>426</v>
      </c>
      <c r="P290" s="119"/>
      <c r="Q290" s="120"/>
      <c r="R290" s="120"/>
      <c r="S290" s="119"/>
      <c r="T290" s="119"/>
    </row>
    <row r="291" spans="1:22">
      <c r="B291" s="131" t="s">
        <v>429</v>
      </c>
      <c r="C291" s="132"/>
      <c r="D291" s="133" t="s">
        <v>1145</v>
      </c>
      <c r="E291" s="598" t="str">
        <f>'消耗品-中間3'!U9</f>
        <v>TRUE</v>
      </c>
      <c r="F291" s="598" t="str">
        <f t="shared" si="9"/>
        <v>TRUE</v>
      </c>
      <c r="G291" s="598" t="str">
        <f t="shared" si="10"/>
        <v>TRUE</v>
      </c>
      <c r="H291" s="603" t="str">
        <f t="shared" si="11"/>
        <v>TRUE</v>
      </c>
      <c r="I291" s="608"/>
      <c r="J291" s="606"/>
      <c r="K291" s="131" t="s">
        <v>430</v>
      </c>
      <c r="L291" s="887"/>
      <c r="M291" s="137" t="s">
        <v>424</v>
      </c>
      <c r="N291" s="143"/>
      <c r="O291" s="139" t="s">
        <v>426</v>
      </c>
      <c r="P291" s="119"/>
      <c r="Q291" s="120"/>
      <c r="R291" s="120"/>
      <c r="S291" s="119"/>
      <c r="T291" s="119"/>
    </row>
    <row r="292" spans="1:22">
      <c r="B292" s="131" t="s">
        <v>431</v>
      </c>
      <c r="C292" s="132"/>
      <c r="D292" s="133" t="s">
        <v>432</v>
      </c>
      <c r="E292" s="598" t="str">
        <f>'消耗品-中間3'!U10</f>
        <v>-</v>
      </c>
      <c r="F292" s="598" t="str">
        <f t="shared" si="9"/>
        <v>-</v>
      </c>
      <c r="G292" s="598" t="str">
        <f t="shared" si="10"/>
        <v>-</v>
      </c>
      <c r="H292" s="603" t="str">
        <f t="shared" si="11"/>
        <v>-</v>
      </c>
      <c r="I292" s="144"/>
      <c r="J292" s="606"/>
      <c r="K292" s="131" t="s">
        <v>433</v>
      </c>
      <c r="L292" s="887"/>
      <c r="M292" s="145" t="s">
        <v>434</v>
      </c>
      <c r="N292" s="146"/>
      <c r="O292" s="147" t="s">
        <v>435</v>
      </c>
      <c r="P292" s="148"/>
      <c r="Q292" s="149"/>
      <c r="R292" s="149"/>
      <c r="S292" s="148"/>
      <c r="T292" s="148"/>
    </row>
    <row r="293" spans="1:22">
      <c r="B293" s="131" t="s">
        <v>436</v>
      </c>
      <c r="C293" s="132"/>
      <c r="D293" s="133" t="s">
        <v>1146</v>
      </c>
      <c r="E293" s="598" t="str">
        <f>'消耗品-中間3'!U11</f>
        <v>TRUE</v>
      </c>
      <c r="F293" s="598" t="str">
        <f t="shared" si="9"/>
        <v>TRUE</v>
      </c>
      <c r="G293" s="598" t="str">
        <f t="shared" si="10"/>
        <v>TRUE</v>
      </c>
      <c r="H293" s="603" t="str">
        <f t="shared" si="11"/>
        <v>TRUE</v>
      </c>
      <c r="I293" s="608"/>
      <c r="J293" s="606"/>
      <c r="K293" s="131" t="s">
        <v>433</v>
      </c>
      <c r="L293" s="887"/>
      <c r="M293" s="137" t="s">
        <v>424</v>
      </c>
      <c r="N293" s="143"/>
      <c r="O293" s="139" t="s">
        <v>426</v>
      </c>
      <c r="P293" s="119"/>
      <c r="Q293" s="120"/>
      <c r="R293" s="120"/>
      <c r="S293" s="119"/>
      <c r="T293" s="119"/>
    </row>
    <row r="294" spans="1:22">
      <c r="B294" s="131" t="s">
        <v>437</v>
      </c>
      <c r="C294" s="132"/>
      <c r="D294" s="133" t="s">
        <v>1147</v>
      </c>
      <c r="E294" s="598" t="str">
        <f>'消耗品-中間3'!U12</f>
        <v>TRUE</v>
      </c>
      <c r="F294" s="598" t="str">
        <f t="shared" si="9"/>
        <v>TRUE</v>
      </c>
      <c r="G294" s="598" t="str">
        <f t="shared" si="10"/>
        <v>TRUE</v>
      </c>
      <c r="H294" s="603" t="str">
        <f t="shared" si="11"/>
        <v>TRUE</v>
      </c>
      <c r="I294" s="608"/>
      <c r="J294" s="607"/>
      <c r="K294" s="131" t="s">
        <v>433</v>
      </c>
      <c r="L294" s="887"/>
      <c r="M294" s="137" t="s">
        <v>424</v>
      </c>
      <c r="N294" s="143"/>
      <c r="O294" s="139" t="s">
        <v>426</v>
      </c>
      <c r="P294" s="119"/>
      <c r="Q294" s="120"/>
      <c r="R294" s="120"/>
      <c r="S294" s="119"/>
      <c r="T294" s="119"/>
      <c r="U294" s="119"/>
    </row>
    <row r="295" spans="1:22">
      <c r="B295" s="131" t="s">
        <v>438</v>
      </c>
      <c r="C295" s="132"/>
      <c r="D295" s="133" t="s">
        <v>1148</v>
      </c>
      <c r="E295" s="598" t="str">
        <f>'消耗品-中間3'!U13</f>
        <v>TRUE</v>
      </c>
      <c r="F295" s="598" t="str">
        <f t="shared" si="9"/>
        <v>TRUE</v>
      </c>
      <c r="G295" s="598" t="str">
        <f t="shared" si="10"/>
        <v>TRUE</v>
      </c>
      <c r="H295" s="603" t="str">
        <f t="shared" si="11"/>
        <v>TRUE</v>
      </c>
      <c r="I295" s="608"/>
      <c r="J295" s="604" t="s">
        <v>439</v>
      </c>
      <c r="K295" s="136" t="s">
        <v>422</v>
      </c>
      <c r="L295" s="887"/>
      <c r="M295" s="137" t="s">
        <v>424</v>
      </c>
      <c r="N295" s="143"/>
      <c r="O295" s="139" t="s">
        <v>426</v>
      </c>
      <c r="P295" s="119"/>
      <c r="Q295" s="120"/>
      <c r="R295" s="120"/>
      <c r="S295" s="119"/>
      <c r="T295" s="119"/>
      <c r="U295" s="119"/>
    </row>
    <row r="296" spans="1:22">
      <c r="B296" s="131" t="s">
        <v>440</v>
      </c>
      <c r="C296" s="132"/>
      <c r="D296" s="133" t="s">
        <v>1149</v>
      </c>
      <c r="E296" s="598" t="str">
        <f>'消耗品-中間3'!U14</f>
        <v>TRUE</v>
      </c>
      <c r="F296" s="598" t="str">
        <f t="shared" si="9"/>
        <v>TRUE</v>
      </c>
      <c r="G296" s="598" t="str">
        <f t="shared" si="10"/>
        <v>TRUE</v>
      </c>
      <c r="H296" s="603" t="str">
        <f t="shared" si="11"/>
        <v>TRUE</v>
      </c>
      <c r="I296" s="608"/>
      <c r="J296" s="606"/>
      <c r="K296" s="131" t="s">
        <v>428</v>
      </c>
      <c r="L296" s="887"/>
      <c r="M296" s="137" t="s">
        <v>424</v>
      </c>
      <c r="N296" s="143"/>
      <c r="O296" s="139" t="s">
        <v>426</v>
      </c>
      <c r="P296" s="119"/>
      <c r="Q296" s="120"/>
      <c r="R296" s="120"/>
      <c r="S296" s="119"/>
      <c r="T296" s="119"/>
      <c r="U296" s="119"/>
      <c r="V296" s="119"/>
    </row>
    <row r="297" spans="1:22">
      <c r="B297" s="131" t="s">
        <v>441</v>
      </c>
      <c r="C297" s="132"/>
      <c r="D297" s="133" t="s">
        <v>1150</v>
      </c>
      <c r="E297" s="598" t="str">
        <f>'消耗品-中間3'!U15</f>
        <v>TRUE</v>
      </c>
      <c r="F297" s="598" t="str">
        <f t="shared" si="9"/>
        <v>TRUE</v>
      </c>
      <c r="G297" s="598" t="str">
        <f t="shared" si="10"/>
        <v>TRUE</v>
      </c>
      <c r="H297" s="603" t="str">
        <f t="shared" si="11"/>
        <v>TRUE</v>
      </c>
      <c r="I297" s="608"/>
      <c r="J297" s="606"/>
      <c r="K297" s="131" t="s">
        <v>430</v>
      </c>
      <c r="L297" s="887"/>
      <c r="M297" s="137" t="s">
        <v>424</v>
      </c>
      <c r="N297" s="143"/>
      <c r="O297" s="139" t="s">
        <v>426</v>
      </c>
      <c r="P297" s="119"/>
      <c r="Q297" s="120"/>
      <c r="R297" s="120"/>
      <c r="S297" s="119"/>
      <c r="T297" s="119"/>
      <c r="U297" s="148"/>
      <c r="V297" s="119"/>
    </row>
    <row r="298" spans="1:22">
      <c r="B298" s="131" t="s">
        <v>442</v>
      </c>
      <c r="C298" s="132"/>
      <c r="D298" s="133" t="s">
        <v>1151</v>
      </c>
      <c r="E298" s="598" t="str">
        <f>'消耗品-中間3'!U16</f>
        <v>TRUE</v>
      </c>
      <c r="F298" s="598" t="str">
        <f t="shared" si="9"/>
        <v>TRUE</v>
      </c>
      <c r="G298" s="598" t="str">
        <f t="shared" si="10"/>
        <v>TRUE</v>
      </c>
      <c r="H298" s="603" t="str">
        <f t="shared" si="11"/>
        <v>TRUE</v>
      </c>
      <c r="I298" s="608"/>
      <c r="J298" s="607"/>
      <c r="K298" s="131" t="s">
        <v>433</v>
      </c>
      <c r="L298" s="887"/>
      <c r="M298" s="137" t="s">
        <v>424</v>
      </c>
      <c r="N298" s="143"/>
      <c r="O298" s="139" t="s">
        <v>426</v>
      </c>
      <c r="P298" s="119"/>
      <c r="Q298" s="120"/>
      <c r="R298" s="120"/>
      <c r="S298" s="119"/>
      <c r="T298" s="119"/>
      <c r="U298" s="119"/>
      <c r="V298" s="119"/>
    </row>
    <row r="299" spans="1:22" s="150" customFormat="1">
      <c r="A299" s="600"/>
      <c r="B299" s="131" t="s">
        <v>443</v>
      </c>
      <c r="C299" s="132"/>
      <c r="D299" s="133" t="s">
        <v>1152</v>
      </c>
      <c r="E299" s="598" t="str">
        <f>'消耗品-中間3'!U17</f>
        <v>-</v>
      </c>
      <c r="F299" s="598" t="str">
        <f t="shared" si="9"/>
        <v>-</v>
      </c>
      <c r="G299" s="598" t="str">
        <f t="shared" si="10"/>
        <v>-</v>
      </c>
      <c r="H299" s="603" t="str">
        <f t="shared" si="11"/>
        <v>-</v>
      </c>
      <c r="I299" s="157"/>
      <c r="J299" s="165" t="s">
        <v>439</v>
      </c>
      <c r="K299" s="131" t="s">
        <v>444</v>
      </c>
      <c r="L299" s="887"/>
      <c r="M299" s="159" t="s">
        <v>445</v>
      </c>
      <c r="N299" s="160"/>
      <c r="O299" s="161" t="s">
        <v>446</v>
      </c>
      <c r="P299" s="162"/>
      <c r="Q299" s="163"/>
      <c r="R299" s="163"/>
      <c r="S299" s="162"/>
      <c r="T299" s="162"/>
      <c r="U299" s="119"/>
      <c r="V299" s="148"/>
    </row>
    <row r="300" spans="1:22">
      <c r="B300" s="131" t="s">
        <v>447</v>
      </c>
      <c r="C300" s="132"/>
      <c r="D300" s="133" t="s">
        <v>1153</v>
      </c>
      <c r="E300" s="598" t="str">
        <f>'消耗品-中間3'!U18</f>
        <v>-</v>
      </c>
      <c r="F300" s="598" t="str">
        <f t="shared" si="9"/>
        <v>-</v>
      </c>
      <c r="G300" s="598" t="str">
        <f t="shared" si="10"/>
        <v>-</v>
      </c>
      <c r="H300" s="603" t="str">
        <f t="shared" si="11"/>
        <v>-</v>
      </c>
      <c r="I300" s="157"/>
      <c r="J300" s="165" t="s">
        <v>448</v>
      </c>
      <c r="K300" s="131" t="s">
        <v>449</v>
      </c>
      <c r="L300" s="887"/>
      <c r="M300" s="159" t="s">
        <v>445</v>
      </c>
      <c r="N300" s="160"/>
      <c r="O300" s="183" t="s">
        <v>467</v>
      </c>
      <c r="P300" s="162"/>
      <c r="Q300" s="163"/>
      <c r="R300" s="163"/>
      <c r="S300" s="162"/>
      <c r="T300" s="162"/>
      <c r="U300" s="119"/>
      <c r="V300" s="119"/>
    </row>
    <row r="301" spans="1:22">
      <c r="B301" s="131" t="s">
        <v>1141</v>
      </c>
      <c r="C301" s="132"/>
      <c r="D301" s="133"/>
      <c r="E301" s="598" t="str">
        <f>'消耗品-中間3'!U19</f>
        <v>-</v>
      </c>
      <c r="F301" s="598" t="str">
        <f t="shared" si="9"/>
        <v>-</v>
      </c>
      <c r="G301" s="598" t="str">
        <f t="shared" si="10"/>
        <v>-</v>
      </c>
      <c r="H301" s="603" t="str">
        <f t="shared" si="11"/>
        <v>-</v>
      </c>
      <c r="I301" s="157"/>
      <c r="J301" s="609"/>
      <c r="K301" s="610"/>
      <c r="L301" s="887"/>
      <c r="M301" s="159"/>
      <c r="N301" s="160"/>
      <c r="O301" s="183" t="s">
        <v>467</v>
      </c>
      <c r="P301" s="162"/>
      <c r="Q301" s="163"/>
      <c r="R301" s="163"/>
      <c r="S301" s="162"/>
      <c r="T301" s="162"/>
      <c r="U301" s="119"/>
      <c r="V301" s="119"/>
    </row>
    <row r="302" spans="1:22">
      <c r="B302" s="131" t="s">
        <v>450</v>
      </c>
      <c r="C302" s="132"/>
      <c r="D302" s="133" t="s">
        <v>1154</v>
      </c>
      <c r="E302" s="598" t="str">
        <f>'消耗品-中間3'!U20</f>
        <v>TRUE</v>
      </c>
      <c r="F302" s="598" t="str">
        <f t="shared" si="9"/>
        <v>TRUE</v>
      </c>
      <c r="G302" s="598" t="str">
        <f t="shared" si="10"/>
        <v>TRUE</v>
      </c>
      <c r="H302" s="603" t="str">
        <f t="shared" si="11"/>
        <v>TRUE</v>
      </c>
      <c r="I302" s="608"/>
      <c r="J302" s="165" t="s">
        <v>451</v>
      </c>
      <c r="K302" s="131" t="s">
        <v>444</v>
      </c>
      <c r="L302" s="887"/>
      <c r="M302" s="137" t="s">
        <v>424</v>
      </c>
      <c r="N302" s="143"/>
      <c r="O302" s="166" t="s">
        <v>426</v>
      </c>
      <c r="P302" s="119"/>
      <c r="Q302" s="120"/>
      <c r="R302" s="120"/>
      <c r="S302" s="119"/>
      <c r="T302" s="119"/>
      <c r="U302" s="119"/>
      <c r="V302" s="119"/>
    </row>
    <row r="303" spans="1:22">
      <c r="B303" s="131" t="s">
        <v>452</v>
      </c>
      <c r="C303" s="132"/>
      <c r="D303" s="133" t="s">
        <v>1155</v>
      </c>
      <c r="E303" s="598" t="str">
        <f>'消耗品-中間3'!U21</f>
        <v>-</v>
      </c>
      <c r="F303" s="598" t="str">
        <f t="shared" si="9"/>
        <v>-</v>
      </c>
      <c r="G303" s="598" t="str">
        <f t="shared" si="10"/>
        <v>-</v>
      </c>
      <c r="H303" s="603" t="str">
        <f t="shared" si="11"/>
        <v>-</v>
      </c>
      <c r="I303" s="608"/>
      <c r="J303" s="165" t="s">
        <v>453</v>
      </c>
      <c r="K303" s="131" t="s">
        <v>444</v>
      </c>
      <c r="L303" s="887"/>
      <c r="M303" s="137" t="s">
        <v>424</v>
      </c>
      <c r="N303" s="143"/>
      <c r="O303" s="183" t="s">
        <v>467</v>
      </c>
      <c r="P303" s="119"/>
      <c r="Q303" s="120"/>
      <c r="R303" s="120"/>
      <c r="S303" s="119"/>
      <c r="T303" s="119"/>
      <c r="U303" s="119"/>
      <c r="V303" s="119"/>
    </row>
    <row r="304" spans="1:22">
      <c r="B304" s="131" t="s">
        <v>454</v>
      </c>
      <c r="C304" s="132"/>
      <c r="D304" s="133" t="s">
        <v>1156</v>
      </c>
      <c r="E304" s="598" t="str">
        <f>'消耗品-中間3'!U22</f>
        <v>-</v>
      </c>
      <c r="F304" s="598" t="str">
        <f t="shared" si="9"/>
        <v>-</v>
      </c>
      <c r="G304" s="598" t="str">
        <f t="shared" si="10"/>
        <v>-</v>
      </c>
      <c r="H304" s="603" t="str">
        <f t="shared" si="11"/>
        <v>-</v>
      </c>
      <c r="I304" s="168"/>
      <c r="J304" s="165" t="s">
        <v>455</v>
      </c>
      <c r="K304" s="131" t="s">
        <v>449</v>
      </c>
      <c r="L304" s="887"/>
      <c r="M304" s="170" t="s">
        <v>456</v>
      </c>
      <c r="N304" s="171"/>
      <c r="O304" s="183" t="s">
        <v>467</v>
      </c>
      <c r="P304" s="172"/>
      <c r="Q304" s="173"/>
      <c r="R304" s="173"/>
      <c r="S304" s="172"/>
      <c r="T304" s="172"/>
      <c r="U304" s="162"/>
      <c r="V304" s="119"/>
    </row>
    <row r="305" spans="1:22">
      <c r="B305" s="131" t="s">
        <v>457</v>
      </c>
      <c r="C305" s="132"/>
      <c r="D305" s="133" t="s">
        <v>1157</v>
      </c>
      <c r="E305" s="598" t="str">
        <f>'消耗品-中間3'!U23</f>
        <v>-</v>
      </c>
      <c r="F305" s="598" t="str">
        <f t="shared" si="9"/>
        <v>-</v>
      </c>
      <c r="G305" s="598" t="str">
        <f t="shared" si="10"/>
        <v>-</v>
      </c>
      <c r="H305" s="603" t="str">
        <f t="shared" si="11"/>
        <v>-</v>
      </c>
      <c r="I305" s="608"/>
      <c r="J305" s="165" t="s">
        <v>395</v>
      </c>
      <c r="K305" s="131" t="s">
        <v>433</v>
      </c>
      <c r="L305" s="887"/>
      <c r="M305" s="137" t="s">
        <v>424</v>
      </c>
      <c r="N305" s="143"/>
      <c r="O305" s="183" t="s">
        <v>467</v>
      </c>
      <c r="P305" s="119"/>
      <c r="Q305" s="120"/>
      <c r="R305" s="120"/>
      <c r="S305" s="119"/>
      <c r="T305" s="119"/>
      <c r="U305" s="162"/>
      <c r="V305" s="119"/>
    </row>
    <row r="306" spans="1:22" s="164" customFormat="1">
      <c r="A306" s="154"/>
      <c r="B306" s="131" t="s">
        <v>458</v>
      </c>
      <c r="C306" s="132"/>
      <c r="D306" s="133" t="s">
        <v>1158</v>
      </c>
      <c r="E306" s="598" t="str">
        <f>'消耗品-中間3'!U24</f>
        <v>-</v>
      </c>
      <c r="F306" s="598" t="str">
        <f t="shared" si="9"/>
        <v>-</v>
      </c>
      <c r="G306" s="598" t="str">
        <f t="shared" si="10"/>
        <v>-</v>
      </c>
      <c r="H306" s="603" t="str">
        <f t="shared" si="11"/>
        <v>-</v>
      </c>
      <c r="I306" s="608"/>
      <c r="J306" s="165" t="s">
        <v>459</v>
      </c>
      <c r="K306" s="131" t="s">
        <v>444</v>
      </c>
      <c r="L306" s="887"/>
      <c r="M306" s="175" t="s">
        <v>460</v>
      </c>
      <c r="N306" s="143"/>
      <c r="O306" s="183" t="s">
        <v>467</v>
      </c>
      <c r="P306" s="162"/>
      <c r="Q306" s="120"/>
      <c r="R306" s="120"/>
      <c r="S306" s="119"/>
      <c r="T306" s="119"/>
      <c r="U306" s="162"/>
      <c r="V306" s="162"/>
    </row>
    <row r="307" spans="1:22" s="164" customFormat="1">
      <c r="A307" s="154"/>
      <c r="B307" s="131" t="s">
        <v>461</v>
      </c>
      <c r="C307" s="132"/>
      <c r="D307" s="133" t="s">
        <v>1159</v>
      </c>
      <c r="E307" s="598" t="str">
        <f>'消耗品-中間3'!U25</f>
        <v>-</v>
      </c>
      <c r="F307" s="598" t="str">
        <f t="shared" si="9"/>
        <v>-</v>
      </c>
      <c r="G307" s="598" t="str">
        <f t="shared" si="10"/>
        <v>-</v>
      </c>
      <c r="H307" s="603" t="str">
        <f t="shared" si="11"/>
        <v>-</v>
      </c>
      <c r="I307" s="157"/>
      <c r="J307" s="165" t="s">
        <v>462</v>
      </c>
      <c r="K307" s="131" t="s">
        <v>449</v>
      </c>
      <c r="L307" s="887"/>
      <c r="M307" s="175" t="s">
        <v>460</v>
      </c>
      <c r="N307" s="160"/>
      <c r="O307" s="161" t="s">
        <v>446</v>
      </c>
      <c r="P307" s="162"/>
      <c r="Q307" s="163"/>
      <c r="R307" s="163"/>
      <c r="S307" s="162"/>
      <c r="T307" s="162"/>
      <c r="U307" s="119"/>
      <c r="V307" s="162"/>
    </row>
    <row r="308" spans="1:22" s="164" customFormat="1">
      <c r="A308" s="154"/>
      <c r="B308" s="131" t="s">
        <v>394</v>
      </c>
      <c r="C308" s="132"/>
      <c r="D308" s="133" t="s">
        <v>1160</v>
      </c>
      <c r="E308" s="598" t="str">
        <f>'消耗品-中間3'!U26</f>
        <v>-</v>
      </c>
      <c r="F308" s="598" t="str">
        <f t="shared" si="9"/>
        <v>-</v>
      </c>
      <c r="G308" s="598" t="str">
        <f t="shared" si="10"/>
        <v>-</v>
      </c>
      <c r="H308" s="603" t="str">
        <f t="shared" si="11"/>
        <v>-</v>
      </c>
      <c r="I308" s="608"/>
      <c r="J308" s="165" t="s">
        <v>463</v>
      </c>
      <c r="K308" s="131" t="s">
        <v>444</v>
      </c>
      <c r="L308" s="887"/>
      <c r="M308" s="175" t="s">
        <v>460</v>
      </c>
      <c r="N308" s="143"/>
      <c r="O308" s="161" t="s">
        <v>446</v>
      </c>
      <c r="P308" s="162"/>
      <c r="Q308" s="120"/>
      <c r="R308" s="120"/>
      <c r="S308" s="119"/>
      <c r="T308" s="119"/>
      <c r="U308" s="119"/>
      <c r="V308" s="162"/>
    </row>
    <row r="309" spans="1:22">
      <c r="B309" s="131" t="s">
        <v>464</v>
      </c>
      <c r="C309" s="132"/>
      <c r="D309" s="133" t="s">
        <v>1161</v>
      </c>
      <c r="E309" s="598" t="str">
        <f>'消耗品-中間3'!U28</f>
        <v>-</v>
      </c>
      <c r="F309" s="598" t="str">
        <f t="shared" si="9"/>
        <v>-</v>
      </c>
      <c r="G309" s="598" t="str">
        <f t="shared" si="10"/>
        <v>-</v>
      </c>
      <c r="H309" s="603" t="str">
        <f t="shared" si="11"/>
        <v>-</v>
      </c>
      <c r="I309" s="179"/>
      <c r="J309" s="165" t="s">
        <v>465</v>
      </c>
      <c r="K309" s="131" t="s">
        <v>449</v>
      </c>
      <c r="L309" s="887"/>
      <c r="M309" s="181" t="s">
        <v>466</v>
      </c>
      <c r="N309" s="182"/>
      <c r="O309" s="183" t="s">
        <v>467</v>
      </c>
      <c r="P309" s="184"/>
      <c r="Q309" s="185"/>
      <c r="R309" s="185"/>
      <c r="S309" s="184"/>
      <c r="T309" s="184"/>
      <c r="U309" s="172"/>
      <c r="V309" s="119"/>
    </row>
    <row r="310" spans="1:22">
      <c r="B310" s="131" t="s">
        <v>468</v>
      </c>
      <c r="C310" s="132"/>
      <c r="D310" s="133" t="s">
        <v>1162</v>
      </c>
      <c r="E310" s="598" t="str">
        <f>'消耗品-中間3'!U33</f>
        <v>-</v>
      </c>
      <c r="F310" s="598" t="str">
        <f t="shared" si="9"/>
        <v>-</v>
      </c>
      <c r="G310" s="598" t="str">
        <f t="shared" si="10"/>
        <v>-</v>
      </c>
      <c r="H310" s="603" t="str">
        <f t="shared" si="11"/>
        <v>-</v>
      </c>
      <c r="I310" s="179"/>
      <c r="J310" s="165" t="s">
        <v>469</v>
      </c>
      <c r="K310" s="131" t="s">
        <v>449</v>
      </c>
      <c r="L310" s="887"/>
      <c r="M310" s="181" t="s">
        <v>466</v>
      </c>
      <c r="N310" s="182"/>
      <c r="O310" s="183" t="s">
        <v>467</v>
      </c>
      <c r="P310" s="184"/>
      <c r="Q310" s="185"/>
      <c r="R310" s="185"/>
      <c r="S310" s="184"/>
      <c r="T310" s="184"/>
      <c r="U310" s="119"/>
      <c r="V310" s="119"/>
    </row>
    <row r="311" spans="1:22" s="174" customFormat="1">
      <c r="A311" s="601"/>
      <c r="B311" s="131" t="s">
        <v>470</v>
      </c>
      <c r="C311" s="132"/>
      <c r="D311" s="133" t="s">
        <v>1163</v>
      </c>
      <c r="E311" s="598" t="str">
        <f>'消耗品-中間3'!U29</f>
        <v>-</v>
      </c>
      <c r="F311" s="598" t="str">
        <f t="shared" si="9"/>
        <v>-</v>
      </c>
      <c r="G311" s="598" t="str">
        <f t="shared" si="10"/>
        <v>-</v>
      </c>
      <c r="H311" s="603" t="str">
        <f t="shared" si="11"/>
        <v>-</v>
      </c>
      <c r="I311" s="157"/>
      <c r="J311" s="165" t="s">
        <v>471</v>
      </c>
      <c r="K311" s="136" t="s">
        <v>422</v>
      </c>
      <c r="L311" s="887"/>
      <c r="M311" s="159" t="s">
        <v>445</v>
      </c>
      <c r="N311" s="143"/>
      <c r="O311" s="183" t="s">
        <v>467</v>
      </c>
      <c r="P311" s="162"/>
      <c r="Q311" s="120"/>
      <c r="R311" s="120"/>
      <c r="S311" s="119"/>
      <c r="T311" s="119"/>
      <c r="U311" s="119"/>
      <c r="V311" s="172"/>
    </row>
    <row r="312" spans="1:22">
      <c r="B312" s="131" t="s">
        <v>472</v>
      </c>
      <c r="C312" s="132"/>
      <c r="D312" s="133" t="s">
        <v>1164</v>
      </c>
      <c r="E312" s="598" t="str">
        <f>'消耗品-中間3'!U30</f>
        <v>-</v>
      </c>
      <c r="F312" s="598" t="str">
        <f t="shared" si="9"/>
        <v>-</v>
      </c>
      <c r="G312" s="598" t="str">
        <f t="shared" si="10"/>
        <v>-</v>
      </c>
      <c r="H312" s="603" t="str">
        <f t="shared" si="11"/>
        <v>-</v>
      </c>
      <c r="I312" s="157"/>
      <c r="J312" s="165" t="s">
        <v>471</v>
      </c>
      <c r="K312" s="131" t="s">
        <v>428</v>
      </c>
      <c r="L312" s="887"/>
      <c r="M312" s="159" t="s">
        <v>445</v>
      </c>
      <c r="N312" s="143"/>
      <c r="O312" s="183" t="s">
        <v>467</v>
      </c>
      <c r="P312" s="162"/>
      <c r="Q312" s="120"/>
      <c r="R312" s="120"/>
      <c r="S312" s="119"/>
      <c r="T312" s="119"/>
      <c r="U312" s="162"/>
      <c r="V312" s="119"/>
    </row>
    <row r="313" spans="1:22">
      <c r="B313" s="131" t="s">
        <v>473</v>
      </c>
      <c r="C313" s="132"/>
      <c r="D313" s="133" t="s">
        <v>1165</v>
      </c>
      <c r="E313" s="598" t="str">
        <f>'消耗品-中間3'!U31</f>
        <v>-</v>
      </c>
      <c r="F313" s="598" t="str">
        <f t="shared" si="9"/>
        <v>-</v>
      </c>
      <c r="G313" s="598" t="str">
        <f t="shared" si="10"/>
        <v>-</v>
      </c>
      <c r="H313" s="603" t="str">
        <f t="shared" si="11"/>
        <v>-</v>
      </c>
      <c r="I313" s="157"/>
      <c r="J313" s="165" t="s">
        <v>471</v>
      </c>
      <c r="K313" s="131" t="s">
        <v>430</v>
      </c>
      <c r="L313" s="887"/>
      <c r="M313" s="159" t="s">
        <v>445</v>
      </c>
      <c r="N313" s="143"/>
      <c r="O313" s="183" t="s">
        <v>467</v>
      </c>
      <c r="P313" s="162"/>
      <c r="Q313" s="120"/>
      <c r="R313" s="120"/>
      <c r="S313" s="119"/>
      <c r="T313" s="119"/>
      <c r="U313" s="119"/>
      <c r="V313" s="119"/>
    </row>
    <row r="314" spans="1:22" s="164" customFormat="1">
      <c r="A314" s="100"/>
      <c r="B314" s="131" t="s">
        <v>474</v>
      </c>
      <c r="C314" s="132"/>
      <c r="D314" s="133" t="s">
        <v>1166</v>
      </c>
      <c r="E314" s="598" t="str">
        <f>'消耗品-中間3'!U32</f>
        <v>-</v>
      </c>
      <c r="F314" s="598" t="str">
        <f t="shared" si="9"/>
        <v>-</v>
      </c>
      <c r="G314" s="598" t="str">
        <f t="shared" si="10"/>
        <v>-</v>
      </c>
      <c r="H314" s="603" t="str">
        <f t="shared" si="11"/>
        <v>-</v>
      </c>
      <c r="I314" s="157"/>
      <c r="J314" s="165" t="s">
        <v>471</v>
      </c>
      <c r="K314" s="131" t="s">
        <v>433</v>
      </c>
      <c r="L314" s="887"/>
      <c r="M314" s="159" t="s">
        <v>445</v>
      </c>
      <c r="N314" s="143"/>
      <c r="O314" s="183" t="s">
        <v>467</v>
      </c>
      <c r="P314" s="162"/>
      <c r="Q314" s="120"/>
      <c r="R314" s="120"/>
      <c r="S314" s="119"/>
      <c r="T314" s="119"/>
      <c r="U314" s="184"/>
      <c r="V314" s="162"/>
    </row>
    <row r="315" spans="1:22">
      <c r="B315" s="131" t="s">
        <v>483</v>
      </c>
      <c r="C315" s="132"/>
      <c r="D315" s="133" t="s">
        <v>1167</v>
      </c>
      <c r="E315" s="598" t="str">
        <f>'消耗品-中間3'!U34</f>
        <v>-</v>
      </c>
      <c r="F315" s="598" t="str">
        <f t="shared" si="9"/>
        <v>-</v>
      </c>
      <c r="G315" s="598" t="str">
        <f t="shared" si="10"/>
        <v>-</v>
      </c>
      <c r="H315" s="603" t="str">
        <f t="shared" si="11"/>
        <v>-</v>
      </c>
      <c r="I315" s="157"/>
      <c r="J315" s="165" t="s">
        <v>483</v>
      </c>
      <c r="K315" s="131" t="s">
        <v>449</v>
      </c>
      <c r="L315" s="887"/>
      <c r="M315" s="159" t="s">
        <v>445</v>
      </c>
      <c r="N315" s="160"/>
      <c r="O315" s="183" t="s">
        <v>467</v>
      </c>
      <c r="P315" s="162"/>
      <c r="Q315" s="163"/>
      <c r="R315" s="163"/>
      <c r="S315" s="162"/>
      <c r="T315" s="162"/>
      <c r="U315" s="184"/>
      <c r="V315" s="119"/>
    </row>
    <row r="316" spans="1:22" s="186" customFormat="1">
      <c r="A316" s="176"/>
      <c r="B316" s="131" t="s">
        <v>484</v>
      </c>
      <c r="C316" s="132"/>
      <c r="D316" s="133" t="s">
        <v>1168</v>
      </c>
      <c r="E316" s="598" t="str">
        <f>'消耗品-中間3'!U35</f>
        <v>-</v>
      </c>
      <c r="F316" s="598" t="str">
        <f t="shared" si="9"/>
        <v>-</v>
      </c>
      <c r="G316" s="598" t="str">
        <f t="shared" si="10"/>
        <v>-</v>
      </c>
      <c r="H316" s="603" t="str">
        <f t="shared" si="11"/>
        <v>-</v>
      </c>
      <c r="I316" s="157"/>
      <c r="J316" s="165" t="s">
        <v>484</v>
      </c>
      <c r="K316" s="131" t="s">
        <v>449</v>
      </c>
      <c r="L316" s="887"/>
      <c r="M316" s="159" t="s">
        <v>445</v>
      </c>
      <c r="N316" s="160"/>
      <c r="O316" s="183" t="s">
        <v>467</v>
      </c>
      <c r="P316" s="162"/>
      <c r="Q316" s="163"/>
      <c r="R316" s="163"/>
      <c r="S316" s="162"/>
      <c r="T316" s="162"/>
      <c r="U316" s="119"/>
      <c r="V316" s="184"/>
    </row>
    <row r="317" spans="1:22" s="186" customFormat="1">
      <c r="A317" s="176"/>
      <c r="B317" s="131" t="s">
        <v>485</v>
      </c>
      <c r="C317" s="132"/>
      <c r="D317" s="133" t="s">
        <v>1169</v>
      </c>
      <c r="E317" s="598" t="str">
        <f>'消耗品-中間3'!U36</f>
        <v>-</v>
      </c>
      <c r="F317" s="598" t="str">
        <f t="shared" si="9"/>
        <v>-</v>
      </c>
      <c r="G317" s="598" t="str">
        <f t="shared" si="10"/>
        <v>-</v>
      </c>
      <c r="H317" s="603" t="str">
        <f t="shared" si="11"/>
        <v>-</v>
      </c>
      <c r="I317" s="157"/>
      <c r="J317" s="165" t="s">
        <v>485</v>
      </c>
      <c r="K317" s="131" t="s">
        <v>449</v>
      </c>
      <c r="L317" s="887"/>
      <c r="M317" s="159" t="s">
        <v>445</v>
      </c>
      <c r="N317" s="160"/>
      <c r="O317" s="183" t="s">
        <v>467</v>
      </c>
      <c r="P317" s="162"/>
      <c r="Q317" s="163"/>
      <c r="R317" s="163"/>
      <c r="S317" s="162"/>
      <c r="T317" s="162"/>
      <c r="U317" s="119"/>
      <c r="V317" s="184"/>
    </row>
    <row r="318" spans="1:22">
      <c r="B318" s="131" t="s">
        <v>1140</v>
      </c>
      <c r="C318" s="132"/>
      <c r="D318" s="133"/>
      <c r="E318" s="598" t="str">
        <f>'消耗品-中間3'!U37</f>
        <v>-</v>
      </c>
      <c r="F318" s="598" t="str">
        <f t="shared" si="9"/>
        <v>-</v>
      </c>
      <c r="G318" s="598" t="str">
        <f t="shared" si="10"/>
        <v>-</v>
      </c>
      <c r="H318" s="603" t="str">
        <f t="shared" si="11"/>
        <v>-</v>
      </c>
      <c r="I318" s="157"/>
      <c r="J318" s="609"/>
      <c r="K318" s="610"/>
      <c r="L318" s="887"/>
      <c r="M318" s="159"/>
      <c r="N318" s="160"/>
      <c r="O318" s="183" t="s">
        <v>467</v>
      </c>
      <c r="P318" s="162"/>
      <c r="Q318" s="163"/>
      <c r="R318" s="163"/>
      <c r="S318" s="162"/>
      <c r="T318" s="162"/>
      <c r="U318" s="119"/>
      <c r="V318" s="119"/>
    </row>
    <row r="319" spans="1:22">
      <c r="B319" s="131" t="s">
        <v>1139</v>
      </c>
      <c r="C319" s="132"/>
      <c r="D319" s="133"/>
      <c r="E319" s="598" t="str">
        <f>'消耗品-中間3'!U27</f>
        <v>-</v>
      </c>
      <c r="F319" s="598" t="str">
        <f t="shared" si="9"/>
        <v>-</v>
      </c>
      <c r="G319" s="598" t="str">
        <f t="shared" si="10"/>
        <v>-</v>
      </c>
      <c r="H319" s="603" t="str">
        <f t="shared" si="11"/>
        <v>-</v>
      </c>
      <c r="I319" s="157"/>
      <c r="J319" s="609"/>
      <c r="K319" s="610"/>
      <c r="L319" s="887"/>
      <c r="M319" s="159"/>
      <c r="N319" s="160"/>
      <c r="O319" s="183" t="s">
        <v>467</v>
      </c>
      <c r="P319" s="162"/>
      <c r="Q319" s="163"/>
      <c r="R319" s="163"/>
      <c r="S319" s="162"/>
      <c r="T319" s="162"/>
      <c r="U319" s="119"/>
      <c r="V319" s="119"/>
    </row>
    <row r="320" spans="1:22">
      <c r="B320" s="131" t="s">
        <v>475</v>
      </c>
      <c r="C320" s="132"/>
      <c r="D320" s="133" t="s">
        <v>1170</v>
      </c>
      <c r="E320" s="598" t="str">
        <f>'消耗品-中間3'!U38</f>
        <v>-</v>
      </c>
      <c r="F320" s="598" t="str">
        <f t="shared" si="9"/>
        <v>-</v>
      </c>
      <c r="G320" s="598" t="str">
        <f t="shared" si="10"/>
        <v>-</v>
      </c>
      <c r="H320" s="603" t="str">
        <f t="shared" si="11"/>
        <v>-</v>
      </c>
      <c r="I320" s="157"/>
      <c r="J320" s="165" t="s">
        <v>476</v>
      </c>
      <c r="K320" s="131" t="s">
        <v>477</v>
      </c>
      <c r="L320" s="887"/>
      <c r="M320" s="159" t="s">
        <v>445</v>
      </c>
      <c r="N320" s="143"/>
      <c r="O320" s="183" t="s">
        <v>467</v>
      </c>
      <c r="P320" s="162"/>
      <c r="Q320" s="120"/>
      <c r="R320" s="120"/>
      <c r="S320" s="119"/>
      <c r="T320" s="119"/>
      <c r="U320" s="162"/>
      <c r="V320" s="119"/>
    </row>
    <row r="321" spans="1:22">
      <c r="B321" s="131" t="s">
        <v>478</v>
      </c>
      <c r="C321" s="132"/>
      <c r="D321" s="133" t="s">
        <v>1171</v>
      </c>
      <c r="E321" s="598" t="str">
        <f>'消耗品-中間3'!U39</f>
        <v>-</v>
      </c>
      <c r="F321" s="598" t="str">
        <f t="shared" si="9"/>
        <v>-</v>
      </c>
      <c r="G321" s="598" t="str">
        <f t="shared" si="10"/>
        <v>-</v>
      </c>
      <c r="H321" s="603" t="str">
        <f t="shared" si="11"/>
        <v>-</v>
      </c>
      <c r="I321" s="157"/>
      <c r="J321" s="165" t="s">
        <v>476</v>
      </c>
      <c r="K321" s="131" t="s">
        <v>477</v>
      </c>
      <c r="L321" s="887"/>
      <c r="M321" s="159"/>
      <c r="N321" s="143"/>
      <c r="O321" s="183" t="s">
        <v>467</v>
      </c>
      <c r="P321" s="184"/>
      <c r="Q321" s="120"/>
      <c r="R321" s="120"/>
      <c r="S321" s="119"/>
      <c r="T321" s="119"/>
      <c r="U321" s="162"/>
      <c r="V321" s="119"/>
    </row>
    <row r="322" spans="1:22" s="164" customFormat="1">
      <c r="A322" s="154"/>
      <c r="B322" s="131" t="s">
        <v>479</v>
      </c>
      <c r="C322" s="132"/>
      <c r="D322" s="133" t="s">
        <v>1172</v>
      </c>
      <c r="E322" s="598" t="str">
        <f>'消耗品-中間3'!U40</f>
        <v>-</v>
      </c>
      <c r="F322" s="598" t="str">
        <f t="shared" si="9"/>
        <v>-</v>
      </c>
      <c r="G322" s="598" t="str">
        <f t="shared" si="10"/>
        <v>-</v>
      </c>
      <c r="H322" s="603" t="str">
        <f t="shared" si="11"/>
        <v>-</v>
      </c>
      <c r="I322" s="157"/>
      <c r="J322" s="165" t="s">
        <v>476</v>
      </c>
      <c r="K322" s="131" t="s">
        <v>477</v>
      </c>
      <c r="L322" s="887"/>
      <c r="M322" s="159" t="s">
        <v>445</v>
      </c>
      <c r="N322" s="143"/>
      <c r="O322" s="183" t="s">
        <v>467</v>
      </c>
      <c r="P322" s="184"/>
      <c r="Q322" s="120"/>
      <c r="R322" s="120"/>
      <c r="S322" s="119"/>
      <c r="T322" s="119"/>
      <c r="U322" s="162"/>
      <c r="V322" s="162"/>
    </row>
    <row r="323" spans="1:22" s="164" customFormat="1">
      <c r="A323" s="154"/>
      <c r="B323" s="131" t="s">
        <v>480</v>
      </c>
      <c r="C323" s="132"/>
      <c r="D323" s="133" t="s">
        <v>1173</v>
      </c>
      <c r="E323" s="598" t="str">
        <f>'消耗品-中間3'!U41</f>
        <v>-</v>
      </c>
      <c r="F323" s="598" t="str">
        <f t="shared" si="9"/>
        <v>-</v>
      </c>
      <c r="G323" s="598" t="str">
        <f t="shared" si="10"/>
        <v>-</v>
      </c>
      <c r="H323" s="603" t="str">
        <f t="shared" si="11"/>
        <v>-</v>
      </c>
      <c r="I323" s="157"/>
      <c r="J323" s="165" t="s">
        <v>476</v>
      </c>
      <c r="K323" s="131" t="s">
        <v>477</v>
      </c>
      <c r="L323" s="887"/>
      <c r="M323" s="159" t="s">
        <v>445</v>
      </c>
      <c r="N323" s="143"/>
      <c r="O323" s="183" t="s">
        <v>467</v>
      </c>
      <c r="P323" s="184"/>
      <c r="Q323" s="120"/>
      <c r="R323" s="120"/>
      <c r="S323" s="119"/>
      <c r="T323" s="119"/>
      <c r="U323" s="162"/>
      <c r="V323" s="162"/>
    </row>
    <row r="324" spans="1:22" s="164" customFormat="1">
      <c r="A324" s="154"/>
      <c r="B324" s="131" t="s">
        <v>481</v>
      </c>
      <c r="C324" s="132"/>
      <c r="D324" s="133" t="s">
        <v>1174</v>
      </c>
      <c r="E324" s="598" t="str">
        <f>'消耗品-中間3'!U42</f>
        <v>-</v>
      </c>
      <c r="F324" s="598" t="str">
        <f t="shared" si="9"/>
        <v>-</v>
      </c>
      <c r="G324" s="598" t="str">
        <f t="shared" si="10"/>
        <v>-</v>
      </c>
      <c r="H324" s="603" t="str">
        <f t="shared" si="11"/>
        <v>-</v>
      </c>
      <c r="I324" s="157"/>
      <c r="J324" s="165" t="s">
        <v>482</v>
      </c>
      <c r="K324" s="131" t="s">
        <v>477</v>
      </c>
      <c r="L324" s="887"/>
      <c r="M324" s="159" t="s">
        <v>445</v>
      </c>
      <c r="N324" s="143"/>
      <c r="O324" s="183" t="s">
        <v>467</v>
      </c>
      <c r="P324" s="184"/>
      <c r="Q324" s="120"/>
      <c r="R324" s="120"/>
      <c r="S324" s="119"/>
      <c r="T324" s="119"/>
      <c r="U324" s="162"/>
      <c r="V324" s="162"/>
    </row>
    <row r="325" spans="1:22" s="164" customFormat="1">
      <c r="A325" s="154"/>
      <c r="B325" s="131" t="s">
        <v>859</v>
      </c>
      <c r="C325" s="132"/>
      <c r="D325" s="133" t="s">
        <v>1175</v>
      </c>
      <c r="E325" s="598" t="str">
        <f>'消耗品-中間3'!U43</f>
        <v>-</v>
      </c>
      <c r="F325" s="598" t="str">
        <f t="shared" si="9"/>
        <v>-</v>
      </c>
      <c r="G325" s="598" t="str">
        <f t="shared" si="10"/>
        <v>-</v>
      </c>
      <c r="H325" s="603" t="str">
        <f t="shared" si="11"/>
        <v>-</v>
      </c>
      <c r="I325" s="477"/>
      <c r="J325" s="411" t="s">
        <v>860</v>
      </c>
      <c r="K325" s="137" t="s">
        <v>488</v>
      </c>
      <c r="L325" s="887"/>
      <c r="M325" s="159"/>
      <c r="N325" s="143"/>
      <c r="O325" s="183" t="s">
        <v>467</v>
      </c>
      <c r="P325" s="184"/>
      <c r="Q325" s="478"/>
      <c r="R325" s="479"/>
      <c r="S325" s="480"/>
      <c r="T325" s="480"/>
      <c r="U325" s="119"/>
      <c r="V325" s="162"/>
    </row>
    <row r="326" spans="1:22" s="164" customFormat="1">
      <c r="A326" s="154"/>
      <c r="B326" s="131" t="s">
        <v>861</v>
      </c>
      <c r="C326" s="132"/>
      <c r="D326" s="133" t="s">
        <v>1176</v>
      </c>
      <c r="E326" s="598" t="str">
        <f>'消耗品-中間3'!U44</f>
        <v>-</v>
      </c>
      <c r="F326" s="598" t="str">
        <f t="shared" si="9"/>
        <v>-</v>
      </c>
      <c r="G326" s="598" t="str">
        <f t="shared" si="10"/>
        <v>-</v>
      </c>
      <c r="H326" s="603" t="str">
        <f t="shared" si="11"/>
        <v>-</v>
      </c>
      <c r="I326" s="477"/>
      <c r="J326" s="611" t="s">
        <v>1142</v>
      </c>
      <c r="K326" s="612" t="s">
        <v>739</v>
      </c>
      <c r="L326" s="887"/>
      <c r="M326" s="159"/>
      <c r="N326" s="143"/>
      <c r="O326" s="183" t="s">
        <v>467</v>
      </c>
      <c r="P326" s="184"/>
      <c r="Q326" s="478"/>
      <c r="R326" s="479"/>
      <c r="S326" s="480"/>
      <c r="T326" s="480"/>
      <c r="U326" s="119"/>
      <c r="V326" s="162"/>
    </row>
    <row r="327" spans="1:22">
      <c r="B327" s="131" t="s">
        <v>486</v>
      </c>
      <c r="C327" s="132"/>
      <c r="D327" s="133" t="s">
        <v>1177</v>
      </c>
      <c r="E327" s="598" t="str">
        <f>'消耗品-中間3'!U45</f>
        <v>-</v>
      </c>
      <c r="F327" s="598" t="str">
        <f t="shared" si="9"/>
        <v>-</v>
      </c>
      <c r="G327" s="598" t="str">
        <f t="shared" si="10"/>
        <v>-</v>
      </c>
      <c r="H327" s="603" t="str">
        <f t="shared" si="11"/>
        <v>-</v>
      </c>
      <c r="I327" s="187"/>
      <c r="J327" s="413" t="s">
        <v>487</v>
      </c>
      <c r="K327" s="612" t="s">
        <v>739</v>
      </c>
      <c r="L327" s="887"/>
      <c r="M327" s="181" t="s">
        <v>466</v>
      </c>
      <c r="N327" s="182"/>
      <c r="O327" s="183" t="s">
        <v>467</v>
      </c>
      <c r="P327" s="184"/>
      <c r="Q327" s="185"/>
      <c r="R327" s="185"/>
      <c r="S327" s="184"/>
      <c r="T327" s="184"/>
      <c r="U327" s="119"/>
      <c r="V327" s="119"/>
    </row>
    <row r="328" spans="1:22">
      <c r="B328" s="131" t="s">
        <v>489</v>
      </c>
      <c r="C328" s="132"/>
      <c r="D328" s="133" t="s">
        <v>1178</v>
      </c>
      <c r="E328" s="598" t="str">
        <f>'消耗品-中間3'!U46</f>
        <v>-</v>
      </c>
      <c r="F328" s="598" t="str">
        <f t="shared" si="9"/>
        <v>-</v>
      </c>
      <c r="G328" s="598" t="str">
        <f t="shared" si="10"/>
        <v>-</v>
      </c>
      <c r="H328" s="603" t="str">
        <f t="shared" si="11"/>
        <v>-</v>
      </c>
      <c r="I328" s="187"/>
      <c r="J328" s="413" t="s">
        <v>490</v>
      </c>
      <c r="K328" s="612" t="s">
        <v>739</v>
      </c>
      <c r="L328" s="887"/>
      <c r="M328" s="181" t="s">
        <v>466</v>
      </c>
      <c r="N328" s="182"/>
      <c r="O328" s="183" t="s">
        <v>467</v>
      </c>
      <c r="P328" s="190"/>
      <c r="Q328" s="185"/>
      <c r="R328" s="185"/>
      <c r="S328" s="184"/>
      <c r="T328" s="184"/>
      <c r="U328" s="119"/>
      <c r="V328" s="119"/>
    </row>
    <row r="329" spans="1:22">
      <c r="B329" s="131" t="s">
        <v>492</v>
      </c>
      <c r="C329" s="132"/>
      <c r="D329" s="133" t="s">
        <v>1179</v>
      </c>
      <c r="E329" s="598" t="str">
        <f>'消耗品-中間3'!U47</f>
        <v>-</v>
      </c>
      <c r="F329" s="598" t="str">
        <f t="shared" si="9"/>
        <v>-</v>
      </c>
      <c r="G329" s="598" t="str">
        <f t="shared" si="10"/>
        <v>-</v>
      </c>
      <c r="H329" s="603" t="str">
        <f t="shared" si="11"/>
        <v>-</v>
      </c>
      <c r="I329" s="187"/>
      <c r="J329" s="413" t="s">
        <v>493</v>
      </c>
      <c r="K329" s="612" t="s">
        <v>739</v>
      </c>
      <c r="L329" s="887"/>
      <c r="M329" s="181" t="s">
        <v>466</v>
      </c>
      <c r="N329" s="182"/>
      <c r="O329" s="183" t="s">
        <v>467</v>
      </c>
      <c r="P329" s="190"/>
      <c r="Q329" s="185"/>
      <c r="R329" s="185"/>
      <c r="S329" s="184"/>
      <c r="T329" s="184"/>
      <c r="U329" s="119"/>
      <c r="V329" s="119"/>
    </row>
    <row r="330" spans="1:22">
      <c r="B330" s="131" t="s">
        <v>494</v>
      </c>
      <c r="C330" s="132"/>
      <c r="D330" s="151" t="s">
        <v>1180</v>
      </c>
      <c r="E330" s="599" t="str">
        <f>'消耗品-中間3'!U48</f>
        <v>-</v>
      </c>
      <c r="F330" s="599" t="str">
        <f t="shared" si="9"/>
        <v>-</v>
      </c>
      <c r="G330" s="599" t="str">
        <f t="shared" si="10"/>
        <v>-</v>
      </c>
      <c r="H330" s="603" t="str">
        <f t="shared" si="11"/>
        <v>-</v>
      </c>
      <c r="I330" s="191"/>
      <c r="J330" s="413" t="s">
        <v>495</v>
      </c>
      <c r="K330" s="612" t="s">
        <v>739</v>
      </c>
      <c r="L330" s="888"/>
      <c r="M330" s="181" t="s">
        <v>466</v>
      </c>
      <c r="N330" s="193"/>
      <c r="O330" s="183" t="s">
        <v>467</v>
      </c>
      <c r="P330" s="190"/>
      <c r="Q330" s="185"/>
      <c r="R330" s="185"/>
      <c r="S330" s="184"/>
      <c r="T330" s="184"/>
      <c r="U330" s="480"/>
      <c r="V330" s="119"/>
    </row>
    <row r="331" spans="1:22">
      <c r="B331" s="109"/>
      <c r="C331" s="194"/>
      <c r="D331" s="194"/>
      <c r="E331" s="675"/>
      <c r="F331" s="675"/>
      <c r="G331" s="675"/>
      <c r="H331" s="675"/>
      <c r="I331" s="109"/>
      <c r="J331" s="109"/>
      <c r="U331" s="480"/>
      <c r="V331" s="119"/>
    </row>
    <row r="332" spans="1:22" s="480" customFormat="1">
      <c r="A332" s="100"/>
      <c r="B332" s="109" t="s">
        <v>767</v>
      </c>
      <c r="C332" s="194"/>
      <c r="D332" s="194"/>
      <c r="E332" s="675"/>
      <c r="F332" s="675"/>
      <c r="G332" s="675"/>
      <c r="H332" s="675"/>
      <c r="I332" s="103"/>
      <c r="J332" s="103"/>
      <c r="K332" s="104"/>
      <c r="L332" s="105"/>
      <c r="M332" s="105"/>
      <c r="N332" s="103"/>
      <c r="O332" s="103"/>
      <c r="P332" s="103"/>
      <c r="Q332" s="105"/>
      <c r="R332" s="105"/>
      <c r="S332" s="103"/>
      <c r="T332" s="103"/>
      <c r="U332" s="184"/>
    </row>
    <row r="333" spans="1:22" s="480" customFormat="1">
      <c r="A333" s="100"/>
      <c r="B333" s="110" t="s">
        <v>747</v>
      </c>
      <c r="C333" s="111"/>
      <c r="D333" s="196"/>
      <c r="E333" s="676"/>
      <c r="F333" s="676"/>
      <c r="G333" s="676"/>
      <c r="H333" s="677"/>
      <c r="I333" s="113" t="s">
        <v>748</v>
      </c>
      <c r="J333" s="113"/>
      <c r="K333" s="114"/>
      <c r="L333" s="116"/>
      <c r="M333" s="197"/>
      <c r="N333" s="117"/>
      <c r="O333" s="196" t="s">
        <v>749</v>
      </c>
      <c r="P333" s="113"/>
      <c r="Q333" s="113"/>
      <c r="R333" s="116"/>
      <c r="S333" s="197"/>
      <c r="T333" s="200"/>
      <c r="U333" s="184"/>
    </row>
    <row r="334" spans="1:22" s="186" customFormat="1" ht="26.25">
      <c r="A334" s="176"/>
      <c r="B334" s="201" t="s">
        <v>750</v>
      </c>
      <c r="C334" s="202" t="s">
        <v>768</v>
      </c>
      <c r="D334" s="203"/>
      <c r="E334" s="520"/>
      <c r="F334" s="520"/>
      <c r="G334" s="520"/>
      <c r="H334" s="677"/>
      <c r="I334" s="204" t="s">
        <v>508</v>
      </c>
      <c r="J334" s="209" t="s">
        <v>509</v>
      </c>
      <c r="K334" s="205" t="s">
        <v>510</v>
      </c>
      <c r="L334" s="206" t="s">
        <v>511</v>
      </c>
      <c r="M334" s="206" t="s">
        <v>752</v>
      </c>
      <c r="N334" s="426" t="s">
        <v>414</v>
      </c>
      <c r="O334" s="427" t="s">
        <v>508</v>
      </c>
      <c r="P334" s="209" t="s">
        <v>509</v>
      </c>
      <c r="Q334" s="209" t="s">
        <v>510</v>
      </c>
      <c r="R334" s="206" t="s">
        <v>511</v>
      </c>
      <c r="S334" s="206" t="s">
        <v>512</v>
      </c>
      <c r="T334" s="209" t="s">
        <v>414</v>
      </c>
      <c r="U334" s="184"/>
      <c r="V334" s="184"/>
    </row>
    <row r="335" spans="1:22" s="186" customFormat="1">
      <c r="A335" s="176"/>
      <c r="B335" s="136" t="s">
        <v>513</v>
      </c>
      <c r="C335" s="213" t="s">
        <v>769</v>
      </c>
      <c r="D335" s="214"/>
      <c r="E335" s="679"/>
      <c r="F335" s="679"/>
      <c r="G335" s="679"/>
      <c r="H335" s="680"/>
      <c r="I335" s="893" t="s">
        <v>693</v>
      </c>
      <c r="J335" s="407" t="s">
        <v>694</v>
      </c>
      <c r="K335" s="215" t="s">
        <v>695</v>
      </c>
      <c r="L335" s="842" t="s">
        <v>770</v>
      </c>
      <c r="M335" s="842" t="s">
        <v>771</v>
      </c>
      <c r="N335" s="818"/>
      <c r="O335" s="873" t="s">
        <v>693</v>
      </c>
      <c r="P335" s="407" t="s">
        <v>694</v>
      </c>
      <c r="Q335" s="215" t="s">
        <v>695</v>
      </c>
      <c r="R335" s="842" t="s">
        <v>770</v>
      </c>
      <c r="S335" s="842" t="s">
        <v>771</v>
      </c>
      <c r="T335" s="407"/>
      <c r="U335" s="185"/>
      <c r="V335" s="184"/>
    </row>
    <row r="336" spans="1:22" s="186" customFormat="1">
      <c r="A336" s="176"/>
      <c r="B336" s="136" t="s">
        <v>697</v>
      </c>
      <c r="C336" s="213" t="s">
        <v>769</v>
      </c>
      <c r="D336" s="437"/>
      <c r="E336" s="710"/>
      <c r="F336" s="710"/>
      <c r="G336" s="710"/>
      <c r="H336" s="709"/>
      <c r="I336" s="903"/>
      <c r="J336" s="221"/>
      <c r="K336" s="215" t="s">
        <v>698</v>
      </c>
      <c r="L336" s="898"/>
      <c r="M336" s="898"/>
      <c r="N336" s="905"/>
      <c r="O336" s="916"/>
      <c r="P336" s="221"/>
      <c r="Q336" s="215" t="s">
        <v>698</v>
      </c>
      <c r="R336" s="898"/>
      <c r="S336" s="898"/>
      <c r="T336" s="221"/>
      <c r="U336" s="120"/>
      <c r="V336" s="184"/>
    </row>
    <row r="337" spans="1:22" s="186" customFormat="1">
      <c r="A337" s="176"/>
      <c r="B337" s="136" t="s">
        <v>716</v>
      </c>
      <c r="C337" s="213" t="s">
        <v>769</v>
      </c>
      <c r="D337" s="437"/>
      <c r="E337" s="710"/>
      <c r="F337" s="710"/>
      <c r="G337" s="710"/>
      <c r="H337" s="709"/>
      <c r="I337" s="903"/>
      <c r="J337" s="221"/>
      <c r="K337" s="215" t="s">
        <v>717</v>
      </c>
      <c r="L337" s="898"/>
      <c r="M337" s="898"/>
      <c r="N337" s="905"/>
      <c r="O337" s="916"/>
      <c r="P337" s="221"/>
      <c r="Q337" s="215" t="s">
        <v>717</v>
      </c>
      <c r="R337" s="898"/>
      <c r="S337" s="898"/>
      <c r="T337" s="221"/>
      <c r="U337" s="120"/>
      <c r="V337" s="184"/>
    </row>
    <row r="338" spans="1:22">
      <c r="B338" s="177" t="s">
        <v>718</v>
      </c>
      <c r="C338" s="429" t="s">
        <v>769</v>
      </c>
      <c r="D338" s="444"/>
      <c r="E338" s="711"/>
      <c r="F338" s="711"/>
      <c r="G338" s="711"/>
      <c r="H338" s="712"/>
      <c r="I338" s="903"/>
      <c r="J338" s="189"/>
      <c r="K338" s="430" t="s">
        <v>719</v>
      </c>
      <c r="L338" s="898"/>
      <c r="M338" s="898"/>
      <c r="N338" s="905"/>
      <c r="O338" s="916"/>
      <c r="P338" s="189"/>
      <c r="Q338" s="430" t="s">
        <v>719</v>
      </c>
      <c r="R338" s="898"/>
      <c r="S338" s="898"/>
      <c r="T338" s="189"/>
    </row>
    <row r="339" spans="1:22">
      <c r="B339" s="131" t="s">
        <v>721</v>
      </c>
      <c r="C339" s="213" t="s">
        <v>769</v>
      </c>
      <c r="D339" s="437"/>
      <c r="E339" s="710"/>
      <c r="F339" s="710"/>
      <c r="G339" s="710"/>
      <c r="H339" s="709"/>
      <c r="I339" s="903"/>
      <c r="J339" s="221"/>
      <c r="K339" s="215" t="s">
        <v>722</v>
      </c>
      <c r="L339" s="898"/>
      <c r="M339" s="898"/>
      <c r="N339" s="905"/>
      <c r="O339" s="916"/>
      <c r="P339" s="221"/>
      <c r="Q339" s="215" t="s">
        <v>722</v>
      </c>
      <c r="R339" s="898"/>
      <c r="S339" s="898"/>
      <c r="T339" s="221"/>
    </row>
    <row r="340" spans="1:22">
      <c r="B340" s="131" t="s">
        <v>723</v>
      </c>
      <c r="C340" s="213" t="s">
        <v>769</v>
      </c>
      <c r="D340" s="437"/>
      <c r="E340" s="710"/>
      <c r="F340" s="710"/>
      <c r="G340" s="710"/>
      <c r="H340" s="709"/>
      <c r="I340" s="903"/>
      <c r="J340" s="221"/>
      <c r="K340" s="215" t="s">
        <v>724</v>
      </c>
      <c r="L340" s="898"/>
      <c r="M340" s="898"/>
      <c r="N340" s="905"/>
      <c r="O340" s="916"/>
      <c r="P340" s="221"/>
      <c r="Q340" s="215" t="s">
        <v>724</v>
      </c>
      <c r="R340" s="898"/>
      <c r="S340" s="898"/>
      <c r="T340" s="221"/>
    </row>
    <row r="341" spans="1:22">
      <c r="B341" s="219" t="s">
        <v>725</v>
      </c>
      <c r="C341" s="213" t="s">
        <v>769</v>
      </c>
      <c r="D341" s="437"/>
      <c r="E341" s="710"/>
      <c r="F341" s="710"/>
      <c r="G341" s="710"/>
      <c r="H341" s="709"/>
      <c r="I341" s="827"/>
      <c r="J341" s="407" t="s">
        <v>726</v>
      </c>
      <c r="K341" s="215" t="s">
        <v>695</v>
      </c>
      <c r="L341" s="815"/>
      <c r="M341" s="815"/>
      <c r="N341" s="808"/>
      <c r="O341" s="821"/>
      <c r="P341" s="407" t="s">
        <v>726</v>
      </c>
      <c r="Q341" s="215" t="s">
        <v>695</v>
      </c>
      <c r="R341" s="815"/>
      <c r="S341" s="815"/>
      <c r="T341" s="221"/>
    </row>
    <row r="342" spans="1:22">
      <c r="B342" s="219" t="s">
        <v>727</v>
      </c>
      <c r="C342" s="213" t="s">
        <v>769</v>
      </c>
      <c r="D342" s="437"/>
      <c r="E342" s="710"/>
      <c r="F342" s="710"/>
      <c r="G342" s="710"/>
      <c r="H342" s="709"/>
      <c r="I342" s="827"/>
      <c r="J342" s="221"/>
      <c r="K342" s="215" t="s">
        <v>698</v>
      </c>
      <c r="L342" s="815"/>
      <c r="M342" s="815"/>
      <c r="N342" s="808"/>
      <c r="O342" s="821"/>
      <c r="P342" s="221"/>
      <c r="Q342" s="215" t="s">
        <v>698</v>
      </c>
      <c r="R342" s="815"/>
      <c r="S342" s="815"/>
      <c r="T342" s="221"/>
    </row>
    <row r="343" spans="1:22">
      <c r="B343" s="219" t="s">
        <v>728</v>
      </c>
      <c r="C343" s="213" t="s">
        <v>769</v>
      </c>
      <c r="D343" s="437"/>
      <c r="E343" s="710"/>
      <c r="F343" s="710"/>
      <c r="G343" s="710"/>
      <c r="H343" s="709"/>
      <c r="I343" s="827"/>
      <c r="J343" s="221"/>
      <c r="K343" s="215" t="s">
        <v>717</v>
      </c>
      <c r="L343" s="815"/>
      <c r="M343" s="815"/>
      <c r="N343" s="808"/>
      <c r="O343" s="821"/>
      <c r="P343" s="221"/>
      <c r="Q343" s="215" t="s">
        <v>717</v>
      </c>
      <c r="R343" s="815"/>
      <c r="S343" s="815"/>
      <c r="T343" s="221"/>
    </row>
    <row r="344" spans="1:22">
      <c r="B344" s="219" t="s">
        <v>729</v>
      </c>
      <c r="C344" s="213" t="s">
        <v>769</v>
      </c>
      <c r="D344" s="437"/>
      <c r="E344" s="710"/>
      <c r="F344" s="710"/>
      <c r="G344" s="710"/>
      <c r="H344" s="709"/>
      <c r="I344" s="827"/>
      <c r="J344" s="411"/>
      <c r="K344" s="215" t="s">
        <v>719</v>
      </c>
      <c r="L344" s="815"/>
      <c r="M344" s="815"/>
      <c r="N344" s="808"/>
      <c r="O344" s="821"/>
      <c r="P344" s="411"/>
      <c r="Q344" s="215" t="s">
        <v>719</v>
      </c>
      <c r="R344" s="815"/>
      <c r="S344" s="815"/>
      <c r="T344" s="221"/>
    </row>
    <row r="345" spans="1:22">
      <c r="B345" s="428" t="s">
        <v>393</v>
      </c>
      <c r="C345" s="429" t="s">
        <v>769</v>
      </c>
      <c r="D345" s="277"/>
      <c r="E345" s="689"/>
      <c r="F345" s="689"/>
      <c r="G345" s="689"/>
      <c r="H345" s="690"/>
      <c r="I345" s="827"/>
      <c r="J345" s="414" t="s">
        <v>726</v>
      </c>
      <c r="K345" s="180" t="s">
        <v>730</v>
      </c>
      <c r="L345" s="815"/>
      <c r="M345" s="815"/>
      <c r="N345" s="808"/>
      <c r="O345" s="821"/>
      <c r="P345" s="445" t="s">
        <v>726</v>
      </c>
      <c r="Q345" s="158" t="s">
        <v>730</v>
      </c>
      <c r="R345" s="815"/>
      <c r="S345" s="815"/>
      <c r="T345" s="271"/>
      <c r="U345" s="186"/>
    </row>
    <row r="346" spans="1:22">
      <c r="B346" s="215" t="s">
        <v>765</v>
      </c>
      <c r="C346" s="213" t="s">
        <v>769</v>
      </c>
      <c r="D346" s="437"/>
      <c r="E346" s="710"/>
      <c r="F346" s="710"/>
      <c r="G346" s="710"/>
      <c r="H346" s="709"/>
      <c r="I346" s="827"/>
      <c r="J346" s="413" t="s">
        <v>766</v>
      </c>
      <c r="K346" s="165" t="s">
        <v>730</v>
      </c>
      <c r="L346" s="815"/>
      <c r="M346" s="815"/>
      <c r="N346" s="808"/>
      <c r="O346" s="821"/>
      <c r="P346" s="413" t="s">
        <v>766</v>
      </c>
      <c r="Q346" s="165" t="s">
        <v>730</v>
      </c>
      <c r="R346" s="815"/>
      <c r="S346" s="815"/>
      <c r="T346" s="221"/>
    </row>
    <row r="347" spans="1:22" s="186" customFormat="1">
      <c r="A347" s="176"/>
      <c r="B347" s="219" t="s">
        <v>731</v>
      </c>
      <c r="C347" s="213" t="s">
        <v>769</v>
      </c>
      <c r="D347" s="437"/>
      <c r="E347" s="710"/>
      <c r="F347" s="710"/>
      <c r="G347" s="710"/>
      <c r="H347" s="709"/>
      <c r="I347" s="827"/>
      <c r="J347" s="413" t="s">
        <v>732</v>
      </c>
      <c r="K347" s="165" t="s">
        <v>730</v>
      </c>
      <c r="L347" s="815"/>
      <c r="M347" s="815"/>
      <c r="N347" s="808"/>
      <c r="O347" s="821"/>
      <c r="P347" s="413" t="s">
        <v>732</v>
      </c>
      <c r="Q347" s="165" t="s">
        <v>730</v>
      </c>
      <c r="R347" s="815"/>
      <c r="S347" s="815"/>
      <c r="T347" s="221"/>
      <c r="U347" s="103"/>
    </row>
    <row r="348" spans="1:22">
      <c r="B348" s="446" t="s">
        <v>733</v>
      </c>
      <c r="C348" s="429" t="s">
        <v>769</v>
      </c>
      <c r="D348" s="437"/>
      <c r="E348" s="710"/>
      <c r="F348" s="710"/>
      <c r="G348" s="710"/>
      <c r="H348" s="709"/>
      <c r="I348" s="827"/>
      <c r="J348" s="447" t="s">
        <v>734</v>
      </c>
      <c r="K348" s="169" t="s">
        <v>730</v>
      </c>
      <c r="L348" s="815"/>
      <c r="M348" s="815"/>
      <c r="N348" s="808"/>
      <c r="O348" s="821"/>
      <c r="P348" s="414" t="s">
        <v>734</v>
      </c>
      <c r="Q348" s="180" t="s">
        <v>730</v>
      </c>
      <c r="R348" s="815"/>
      <c r="S348" s="815"/>
      <c r="T348" s="221"/>
    </row>
    <row r="349" spans="1:22">
      <c r="B349" s="448" t="s">
        <v>735</v>
      </c>
      <c r="C349" s="213" t="s">
        <v>769</v>
      </c>
      <c r="D349" s="449"/>
      <c r="E349" s="720"/>
      <c r="F349" s="720"/>
      <c r="G349" s="720"/>
      <c r="H349" s="721"/>
      <c r="I349" s="828"/>
      <c r="J349" s="413" t="s">
        <v>736</v>
      </c>
      <c r="K349" s="165" t="s">
        <v>730</v>
      </c>
      <c r="L349" s="816"/>
      <c r="M349" s="816"/>
      <c r="N349" s="819"/>
      <c r="O349" s="822"/>
      <c r="P349" s="413" t="s">
        <v>736</v>
      </c>
      <c r="Q349" s="165" t="s">
        <v>730</v>
      </c>
      <c r="R349" s="816"/>
      <c r="S349" s="816"/>
      <c r="T349" s="411"/>
    </row>
    <row r="350" spans="1:22">
      <c r="B350" s="391" t="s">
        <v>772</v>
      </c>
      <c r="C350" s="194"/>
      <c r="D350" s="194"/>
      <c r="E350" s="675"/>
      <c r="F350" s="675"/>
      <c r="G350" s="675"/>
      <c r="H350" s="675"/>
    </row>
    <row r="351" spans="1:22">
      <c r="B351" s="195"/>
      <c r="C351" s="194"/>
      <c r="D351" s="194"/>
      <c r="E351" s="675"/>
      <c r="F351" s="675"/>
      <c r="G351" s="675"/>
      <c r="H351" s="675"/>
    </row>
    <row r="352" spans="1:22">
      <c r="B352" s="195"/>
      <c r="C352" s="194"/>
      <c r="D352" s="194"/>
      <c r="E352" s="675"/>
      <c r="F352" s="675"/>
      <c r="G352" s="675"/>
      <c r="H352" s="675"/>
      <c r="U352" s="164"/>
    </row>
    <row r="353" spans="1:21" ht="15.75">
      <c r="B353" s="101" t="s">
        <v>773</v>
      </c>
      <c r="C353" s="450"/>
      <c r="D353" s="450"/>
      <c r="E353" s="722" t="s">
        <v>774</v>
      </c>
      <c r="F353" s="723"/>
      <c r="G353" s="723"/>
      <c r="H353" s="723"/>
      <c r="I353" s="162"/>
      <c r="J353" s="162"/>
      <c r="K353" s="451"/>
      <c r="L353" s="163"/>
      <c r="M353" s="163"/>
      <c r="N353" s="120"/>
      <c r="O353" s="119"/>
      <c r="P353" s="119"/>
      <c r="Q353" s="120"/>
      <c r="R353" s="120"/>
      <c r="S353" s="119"/>
      <c r="T353" s="119"/>
    </row>
    <row r="354" spans="1:21" s="164" customFormat="1">
      <c r="A354" s="154"/>
      <c r="B354" s="103"/>
      <c r="C354" s="102"/>
      <c r="D354" s="102"/>
      <c r="E354" s="668"/>
      <c r="F354" s="668"/>
      <c r="G354" s="668"/>
      <c r="H354" s="668"/>
      <c r="I354" s="103"/>
      <c r="J354" s="103"/>
      <c r="K354" s="104"/>
      <c r="L354" s="105"/>
      <c r="M354" s="105"/>
      <c r="N354" s="103"/>
      <c r="O354" s="103"/>
      <c r="P354" s="103"/>
      <c r="Q354" s="105"/>
      <c r="R354" s="105"/>
      <c r="S354" s="103"/>
      <c r="T354" s="103"/>
      <c r="U354" s="103"/>
    </row>
    <row r="355" spans="1:21">
      <c r="B355" s="109" t="s">
        <v>775</v>
      </c>
    </row>
    <row r="356" spans="1:21">
      <c r="B356" s="109"/>
      <c r="I356" s="109" t="s">
        <v>776</v>
      </c>
      <c r="J356" s="109"/>
    </row>
    <row r="357" spans="1:21">
      <c r="A357" s="154"/>
      <c r="B357" s="110" t="s">
        <v>747</v>
      </c>
      <c r="C357" s="111"/>
      <c r="D357" s="405"/>
      <c r="E357" s="719" t="s">
        <v>404</v>
      </c>
      <c r="F357" s="669" t="s">
        <v>404</v>
      </c>
      <c r="G357" s="669" t="s">
        <v>404</v>
      </c>
      <c r="H357" s="670" t="s">
        <v>404</v>
      </c>
      <c r="I357" s="113" t="s">
        <v>777</v>
      </c>
      <c r="J357" s="113"/>
      <c r="K357" s="114"/>
      <c r="L357" s="116"/>
      <c r="M357" s="116"/>
      <c r="N357" s="117"/>
      <c r="O357" s="118"/>
      <c r="P357" s="119"/>
      <c r="Q357" s="120"/>
      <c r="R357" s="120"/>
    </row>
    <row r="358" spans="1:21">
      <c r="B358" s="863" t="s">
        <v>778</v>
      </c>
      <c r="C358" s="864"/>
      <c r="D358" s="121"/>
      <c r="E358" s="671" t="s">
        <v>779</v>
      </c>
      <c r="F358" s="671" t="s">
        <v>780</v>
      </c>
      <c r="G358" s="671"/>
      <c r="H358" s="672"/>
      <c r="I358" s="121" t="s">
        <v>508</v>
      </c>
      <c r="J358" s="123" t="s">
        <v>509</v>
      </c>
      <c r="K358" s="122" t="s">
        <v>510</v>
      </c>
      <c r="L358" s="124" t="s">
        <v>511</v>
      </c>
      <c r="M358" s="124" t="s">
        <v>512</v>
      </c>
      <c r="N358" s="125" t="s">
        <v>414</v>
      </c>
      <c r="O358" s="126" t="s">
        <v>415</v>
      </c>
      <c r="P358" s="119"/>
      <c r="Q358" s="120"/>
      <c r="R358" s="120"/>
    </row>
    <row r="359" spans="1:21" ht="28.5">
      <c r="B359" s="865"/>
      <c r="C359" s="866"/>
      <c r="D359" s="127" t="s">
        <v>781</v>
      </c>
      <c r="E359" s="673" t="s">
        <v>691</v>
      </c>
      <c r="F359" s="673" t="s">
        <v>691</v>
      </c>
      <c r="G359" s="673" t="s">
        <v>691</v>
      </c>
      <c r="H359" s="674" t="s">
        <v>691</v>
      </c>
      <c r="I359" s="129" t="s">
        <v>692</v>
      </c>
      <c r="J359" s="128" t="s">
        <v>692</v>
      </c>
      <c r="K359" s="128" t="s">
        <v>692</v>
      </c>
      <c r="L359" s="128" t="s">
        <v>692</v>
      </c>
      <c r="M359" s="130" t="s">
        <v>692</v>
      </c>
      <c r="N359" s="130" t="s">
        <v>692</v>
      </c>
      <c r="O359" s="129" t="s">
        <v>692</v>
      </c>
      <c r="P359" s="119"/>
      <c r="Q359" s="120"/>
      <c r="R359" s="120"/>
    </row>
    <row r="360" spans="1:21">
      <c r="B360" s="131" t="s">
        <v>419</v>
      </c>
      <c r="C360" s="132"/>
      <c r="D360" s="133" t="s">
        <v>1143</v>
      </c>
      <c r="E360" s="598" t="str">
        <f>'消耗品-中間3'!T7</f>
        <v>TRUE</v>
      </c>
      <c r="F360" s="598" t="str">
        <f>E360</f>
        <v>TRUE</v>
      </c>
      <c r="G360" s="598" t="str">
        <f>E360</f>
        <v>TRUE</v>
      </c>
      <c r="H360" s="603" t="str">
        <f>E360</f>
        <v>TRUE</v>
      </c>
      <c r="I360" s="605" t="s">
        <v>420</v>
      </c>
      <c r="J360" s="135" t="s">
        <v>421</v>
      </c>
      <c r="K360" s="136" t="s">
        <v>422</v>
      </c>
      <c r="L360" s="842" t="s">
        <v>1185</v>
      </c>
      <c r="M360" s="137" t="s">
        <v>424</v>
      </c>
      <c r="N360" s="138" t="s">
        <v>425</v>
      </c>
      <c r="O360" s="139" t="s">
        <v>426</v>
      </c>
      <c r="P360" s="119"/>
      <c r="Q360" s="120"/>
      <c r="R360" s="120"/>
      <c r="S360" s="119"/>
      <c r="T360" s="119"/>
    </row>
    <row r="361" spans="1:21">
      <c r="B361" s="131" t="s">
        <v>427</v>
      </c>
      <c r="C361" s="132"/>
      <c r="D361" s="133" t="s">
        <v>1144</v>
      </c>
      <c r="E361" s="598" t="str">
        <f>'消耗品-中間3'!T8</f>
        <v>TRUE</v>
      </c>
      <c r="F361" s="598" t="str">
        <f t="shared" ref="F361:F401" si="12">E361</f>
        <v>TRUE</v>
      </c>
      <c r="G361" s="598" t="str">
        <f t="shared" ref="G361:G401" si="13">E361</f>
        <v>TRUE</v>
      </c>
      <c r="H361" s="603" t="str">
        <f t="shared" ref="H361:H401" si="14">E361</f>
        <v>TRUE</v>
      </c>
      <c r="I361" s="608"/>
      <c r="J361" s="606"/>
      <c r="K361" s="131" t="s">
        <v>428</v>
      </c>
      <c r="L361" s="887"/>
      <c r="M361" s="137" t="s">
        <v>424</v>
      </c>
      <c r="N361" s="142"/>
      <c r="O361" s="139" t="s">
        <v>426</v>
      </c>
      <c r="P361" s="119"/>
      <c r="Q361" s="120"/>
      <c r="R361" s="120"/>
      <c r="S361" s="119"/>
      <c r="T361" s="119"/>
      <c r="U361" s="244"/>
    </row>
    <row r="362" spans="1:21">
      <c r="B362" s="131" t="s">
        <v>429</v>
      </c>
      <c r="C362" s="132"/>
      <c r="D362" s="133" t="s">
        <v>1145</v>
      </c>
      <c r="E362" s="598" t="str">
        <f>'消耗品-中間3'!T9</f>
        <v>TRUE</v>
      </c>
      <c r="F362" s="598" t="str">
        <f t="shared" si="12"/>
        <v>TRUE</v>
      </c>
      <c r="G362" s="598" t="str">
        <f t="shared" si="13"/>
        <v>TRUE</v>
      </c>
      <c r="H362" s="603" t="str">
        <f t="shared" si="14"/>
        <v>TRUE</v>
      </c>
      <c r="I362" s="608"/>
      <c r="J362" s="606"/>
      <c r="K362" s="131" t="s">
        <v>430</v>
      </c>
      <c r="L362" s="887"/>
      <c r="M362" s="137" t="s">
        <v>424</v>
      </c>
      <c r="N362" s="143"/>
      <c r="O362" s="139" t="s">
        <v>426</v>
      </c>
      <c r="P362" s="119"/>
      <c r="Q362" s="120"/>
      <c r="R362" s="120"/>
      <c r="S362" s="119"/>
      <c r="T362" s="119"/>
    </row>
    <row r="363" spans="1:21" s="244" customFormat="1">
      <c r="A363" s="119"/>
      <c r="B363" s="131" t="s">
        <v>431</v>
      </c>
      <c r="C363" s="132"/>
      <c r="D363" s="133" t="s">
        <v>432</v>
      </c>
      <c r="E363" s="598" t="str">
        <f>'消耗品-中間3'!T10</f>
        <v>-</v>
      </c>
      <c r="F363" s="598" t="str">
        <f t="shared" si="12"/>
        <v>-</v>
      </c>
      <c r="G363" s="598" t="str">
        <f t="shared" si="13"/>
        <v>-</v>
      </c>
      <c r="H363" s="603" t="str">
        <f t="shared" si="14"/>
        <v>-</v>
      </c>
      <c r="I363" s="144"/>
      <c r="J363" s="606"/>
      <c r="K363" s="131" t="s">
        <v>433</v>
      </c>
      <c r="L363" s="887"/>
      <c r="M363" s="145" t="s">
        <v>434</v>
      </c>
      <c r="N363" s="146"/>
      <c r="O363" s="147" t="s">
        <v>435</v>
      </c>
      <c r="P363" s="148"/>
      <c r="Q363" s="149"/>
      <c r="R363" s="149"/>
      <c r="S363" s="148"/>
      <c r="T363" s="148"/>
      <c r="U363" s="103"/>
    </row>
    <row r="364" spans="1:21">
      <c r="B364" s="131" t="s">
        <v>436</v>
      </c>
      <c r="C364" s="132"/>
      <c r="D364" s="133" t="s">
        <v>1146</v>
      </c>
      <c r="E364" s="598" t="str">
        <f>'消耗品-中間3'!T11</f>
        <v>TRUE</v>
      </c>
      <c r="F364" s="598" t="str">
        <f t="shared" si="12"/>
        <v>TRUE</v>
      </c>
      <c r="G364" s="598" t="str">
        <f t="shared" si="13"/>
        <v>TRUE</v>
      </c>
      <c r="H364" s="603" t="str">
        <f t="shared" si="14"/>
        <v>TRUE</v>
      </c>
      <c r="I364" s="608"/>
      <c r="J364" s="606"/>
      <c r="K364" s="131" t="s">
        <v>433</v>
      </c>
      <c r="L364" s="887"/>
      <c r="M364" s="137" t="s">
        <v>424</v>
      </c>
      <c r="N364" s="143"/>
      <c r="O364" s="139" t="s">
        <v>426</v>
      </c>
      <c r="P364" s="119"/>
      <c r="Q364" s="120"/>
      <c r="R364" s="120"/>
      <c r="S364" s="119"/>
      <c r="T364" s="119"/>
    </row>
    <row r="365" spans="1:21">
      <c r="B365" s="131" t="s">
        <v>437</v>
      </c>
      <c r="C365" s="132"/>
      <c r="D365" s="133" t="s">
        <v>1147</v>
      </c>
      <c r="E365" s="598" t="str">
        <f>'消耗品-中間3'!T12</f>
        <v>TRUE</v>
      </c>
      <c r="F365" s="598" t="str">
        <f t="shared" si="12"/>
        <v>TRUE</v>
      </c>
      <c r="G365" s="598" t="str">
        <f t="shared" si="13"/>
        <v>TRUE</v>
      </c>
      <c r="H365" s="603" t="str">
        <f t="shared" si="14"/>
        <v>TRUE</v>
      </c>
      <c r="I365" s="608"/>
      <c r="J365" s="607"/>
      <c r="K365" s="131" t="s">
        <v>433</v>
      </c>
      <c r="L365" s="887"/>
      <c r="M365" s="137" t="s">
        <v>424</v>
      </c>
      <c r="N365" s="143"/>
      <c r="O365" s="139" t="s">
        <v>426</v>
      </c>
      <c r="P365" s="119"/>
      <c r="Q365" s="120"/>
      <c r="R365" s="120"/>
      <c r="S365" s="119"/>
      <c r="T365" s="119"/>
    </row>
    <row r="366" spans="1:21">
      <c r="B366" s="131" t="s">
        <v>438</v>
      </c>
      <c r="C366" s="132"/>
      <c r="D366" s="133" t="s">
        <v>1148</v>
      </c>
      <c r="E366" s="598" t="str">
        <f>'消耗品-中間3'!T13</f>
        <v>-</v>
      </c>
      <c r="F366" s="598" t="str">
        <f t="shared" si="12"/>
        <v>-</v>
      </c>
      <c r="G366" s="598" t="str">
        <f t="shared" si="13"/>
        <v>-</v>
      </c>
      <c r="H366" s="603" t="str">
        <f t="shared" si="14"/>
        <v>-</v>
      </c>
      <c r="I366" s="608"/>
      <c r="J366" s="604" t="s">
        <v>439</v>
      </c>
      <c r="K366" s="136" t="s">
        <v>422</v>
      </c>
      <c r="L366" s="887"/>
      <c r="M366" s="137" t="s">
        <v>424</v>
      </c>
      <c r="N366" s="143"/>
      <c r="O366" s="139" t="s">
        <v>426</v>
      </c>
      <c r="P366" s="119"/>
      <c r="Q366" s="120"/>
      <c r="R366" s="120"/>
      <c r="S366" s="119"/>
      <c r="T366" s="119"/>
    </row>
    <row r="367" spans="1:21">
      <c r="B367" s="131" t="s">
        <v>440</v>
      </c>
      <c r="C367" s="132"/>
      <c r="D367" s="133" t="s">
        <v>1149</v>
      </c>
      <c r="E367" s="598" t="str">
        <f>'消耗品-中間3'!T14</f>
        <v>-</v>
      </c>
      <c r="F367" s="598" t="str">
        <f t="shared" si="12"/>
        <v>-</v>
      </c>
      <c r="G367" s="598" t="str">
        <f t="shared" si="13"/>
        <v>-</v>
      </c>
      <c r="H367" s="603" t="str">
        <f t="shared" si="14"/>
        <v>-</v>
      </c>
      <c r="I367" s="608"/>
      <c r="J367" s="606"/>
      <c r="K367" s="131" t="s">
        <v>428</v>
      </c>
      <c r="L367" s="887"/>
      <c r="M367" s="137" t="s">
        <v>424</v>
      </c>
      <c r="N367" s="143"/>
      <c r="O367" s="139" t="s">
        <v>426</v>
      </c>
      <c r="P367" s="119"/>
      <c r="Q367" s="120"/>
      <c r="R367" s="120"/>
      <c r="S367" s="119"/>
      <c r="T367" s="119"/>
    </row>
    <row r="368" spans="1:21">
      <c r="B368" s="131" t="s">
        <v>441</v>
      </c>
      <c r="C368" s="132"/>
      <c r="D368" s="133" t="s">
        <v>1150</v>
      </c>
      <c r="E368" s="598" t="str">
        <f>'消耗品-中間3'!T15</f>
        <v>-</v>
      </c>
      <c r="F368" s="598" t="str">
        <f t="shared" si="12"/>
        <v>-</v>
      </c>
      <c r="G368" s="598" t="str">
        <f t="shared" si="13"/>
        <v>-</v>
      </c>
      <c r="H368" s="603" t="str">
        <f t="shared" si="14"/>
        <v>-</v>
      </c>
      <c r="I368" s="608"/>
      <c r="J368" s="606"/>
      <c r="K368" s="131" t="s">
        <v>430</v>
      </c>
      <c r="L368" s="887"/>
      <c r="M368" s="137" t="s">
        <v>424</v>
      </c>
      <c r="N368" s="143"/>
      <c r="O368" s="139" t="s">
        <v>426</v>
      </c>
      <c r="P368" s="119"/>
      <c r="Q368" s="120"/>
      <c r="R368" s="120"/>
      <c r="S368" s="119"/>
      <c r="T368" s="119"/>
      <c r="U368" s="119"/>
    </row>
    <row r="369" spans="1:22">
      <c r="B369" s="131" t="s">
        <v>442</v>
      </c>
      <c r="C369" s="132"/>
      <c r="D369" s="133" t="s">
        <v>1151</v>
      </c>
      <c r="E369" s="598" t="str">
        <f>'消耗品-中間3'!T16</f>
        <v>-</v>
      </c>
      <c r="F369" s="598" t="str">
        <f t="shared" si="12"/>
        <v>-</v>
      </c>
      <c r="G369" s="598" t="str">
        <f t="shared" si="13"/>
        <v>-</v>
      </c>
      <c r="H369" s="603" t="str">
        <f t="shared" si="14"/>
        <v>-</v>
      </c>
      <c r="I369" s="608"/>
      <c r="J369" s="607"/>
      <c r="K369" s="131" t="s">
        <v>433</v>
      </c>
      <c r="L369" s="887"/>
      <c r="M369" s="137" t="s">
        <v>424</v>
      </c>
      <c r="N369" s="143"/>
      <c r="O369" s="139" t="s">
        <v>426</v>
      </c>
      <c r="P369" s="119"/>
      <c r="Q369" s="120"/>
      <c r="R369" s="120"/>
      <c r="S369" s="119"/>
      <c r="T369" s="119"/>
      <c r="U369" s="119"/>
    </row>
    <row r="370" spans="1:22">
      <c r="B370" s="131" t="s">
        <v>443</v>
      </c>
      <c r="C370" s="132"/>
      <c r="D370" s="133" t="s">
        <v>1152</v>
      </c>
      <c r="E370" s="598" t="str">
        <f>'消耗品-中間3'!T17</f>
        <v>-</v>
      </c>
      <c r="F370" s="598" t="str">
        <f t="shared" si="12"/>
        <v>-</v>
      </c>
      <c r="G370" s="598" t="str">
        <f t="shared" si="13"/>
        <v>-</v>
      </c>
      <c r="H370" s="603" t="str">
        <f t="shared" si="14"/>
        <v>-</v>
      </c>
      <c r="I370" s="157"/>
      <c r="J370" s="165" t="s">
        <v>439</v>
      </c>
      <c r="K370" s="131" t="s">
        <v>444</v>
      </c>
      <c r="L370" s="887"/>
      <c r="M370" s="159" t="s">
        <v>445</v>
      </c>
      <c r="N370" s="160"/>
      <c r="O370" s="161" t="s">
        <v>446</v>
      </c>
      <c r="P370" s="162"/>
      <c r="Q370" s="163"/>
      <c r="R370" s="163"/>
      <c r="S370" s="162"/>
      <c r="T370" s="162"/>
      <c r="U370" s="119"/>
      <c r="V370" s="119"/>
    </row>
    <row r="371" spans="1:22">
      <c r="B371" s="131" t="s">
        <v>447</v>
      </c>
      <c r="C371" s="132"/>
      <c r="D371" s="133" t="s">
        <v>1153</v>
      </c>
      <c r="E371" s="598" t="str">
        <f>'消耗品-中間3'!T18</f>
        <v>-</v>
      </c>
      <c r="F371" s="598" t="str">
        <f t="shared" si="12"/>
        <v>-</v>
      </c>
      <c r="G371" s="598" t="str">
        <f t="shared" si="13"/>
        <v>-</v>
      </c>
      <c r="H371" s="603" t="str">
        <f t="shared" si="14"/>
        <v>-</v>
      </c>
      <c r="I371" s="157"/>
      <c r="J371" s="165" t="s">
        <v>448</v>
      </c>
      <c r="K371" s="131" t="s">
        <v>449</v>
      </c>
      <c r="L371" s="887"/>
      <c r="M371" s="159" t="s">
        <v>445</v>
      </c>
      <c r="N371" s="160"/>
      <c r="O371" s="183" t="s">
        <v>467</v>
      </c>
      <c r="P371" s="162"/>
      <c r="Q371" s="163"/>
      <c r="R371" s="163"/>
      <c r="S371" s="162"/>
      <c r="T371" s="162"/>
      <c r="U371" s="148"/>
      <c r="V371" s="119"/>
    </row>
    <row r="372" spans="1:22">
      <c r="B372" s="131" t="s">
        <v>1141</v>
      </c>
      <c r="C372" s="132"/>
      <c r="D372" s="133"/>
      <c r="E372" s="598" t="str">
        <f>'消耗品-中間3'!T19</f>
        <v>-</v>
      </c>
      <c r="F372" s="598" t="str">
        <f t="shared" si="12"/>
        <v>-</v>
      </c>
      <c r="G372" s="598" t="str">
        <f t="shared" si="13"/>
        <v>-</v>
      </c>
      <c r="H372" s="603" t="str">
        <f t="shared" si="14"/>
        <v>-</v>
      </c>
      <c r="I372" s="157"/>
      <c r="J372" s="609"/>
      <c r="K372" s="610"/>
      <c r="L372" s="887"/>
      <c r="M372" s="159"/>
      <c r="N372" s="160"/>
      <c r="O372" s="183" t="s">
        <v>467</v>
      </c>
      <c r="P372" s="162"/>
      <c r="Q372" s="163"/>
      <c r="R372" s="163"/>
      <c r="S372" s="162"/>
      <c r="T372" s="162"/>
      <c r="U372" s="119"/>
      <c r="V372" s="119"/>
    </row>
    <row r="373" spans="1:22" s="150" customFormat="1">
      <c r="A373" s="600"/>
      <c r="B373" s="131" t="s">
        <v>450</v>
      </c>
      <c r="C373" s="132"/>
      <c r="D373" s="133" t="s">
        <v>1154</v>
      </c>
      <c r="E373" s="598" t="str">
        <f>'消耗品-中間3'!T20</f>
        <v>-</v>
      </c>
      <c r="F373" s="598" t="str">
        <f t="shared" si="12"/>
        <v>-</v>
      </c>
      <c r="G373" s="598" t="str">
        <f t="shared" si="13"/>
        <v>-</v>
      </c>
      <c r="H373" s="603" t="str">
        <f t="shared" si="14"/>
        <v>-</v>
      </c>
      <c r="I373" s="608"/>
      <c r="J373" s="165" t="s">
        <v>451</v>
      </c>
      <c r="K373" s="131" t="s">
        <v>444</v>
      </c>
      <c r="L373" s="887"/>
      <c r="M373" s="137" t="s">
        <v>424</v>
      </c>
      <c r="N373" s="143"/>
      <c r="O373" s="166" t="s">
        <v>426</v>
      </c>
      <c r="P373" s="119"/>
      <c r="Q373" s="120"/>
      <c r="R373" s="120"/>
      <c r="S373" s="119"/>
      <c r="T373" s="119"/>
      <c r="U373" s="119"/>
      <c r="V373" s="148"/>
    </row>
    <row r="374" spans="1:22">
      <c r="B374" s="131" t="s">
        <v>452</v>
      </c>
      <c r="C374" s="132"/>
      <c r="D374" s="133" t="s">
        <v>1155</v>
      </c>
      <c r="E374" s="598" t="str">
        <f>'消耗品-中間3'!T21</f>
        <v>-</v>
      </c>
      <c r="F374" s="598" t="str">
        <f t="shared" si="12"/>
        <v>-</v>
      </c>
      <c r="G374" s="598" t="str">
        <f t="shared" si="13"/>
        <v>-</v>
      </c>
      <c r="H374" s="603" t="str">
        <f t="shared" si="14"/>
        <v>-</v>
      </c>
      <c r="I374" s="608"/>
      <c r="J374" s="165" t="s">
        <v>453</v>
      </c>
      <c r="K374" s="131" t="s">
        <v>444</v>
      </c>
      <c r="L374" s="887"/>
      <c r="M374" s="137" t="s">
        <v>424</v>
      </c>
      <c r="N374" s="143"/>
      <c r="O374" s="183" t="s">
        <v>467</v>
      </c>
      <c r="P374" s="119"/>
      <c r="Q374" s="120"/>
      <c r="R374" s="120"/>
      <c r="S374" s="119"/>
      <c r="T374" s="119"/>
      <c r="U374" s="119"/>
      <c r="V374" s="119"/>
    </row>
    <row r="375" spans="1:22">
      <c r="B375" s="131" t="s">
        <v>454</v>
      </c>
      <c r="C375" s="132"/>
      <c r="D375" s="133" t="s">
        <v>1156</v>
      </c>
      <c r="E375" s="598" t="str">
        <f>'消耗品-中間3'!T22</f>
        <v>-</v>
      </c>
      <c r="F375" s="598" t="str">
        <f t="shared" si="12"/>
        <v>-</v>
      </c>
      <c r="G375" s="598" t="str">
        <f t="shared" si="13"/>
        <v>-</v>
      </c>
      <c r="H375" s="603" t="str">
        <f t="shared" si="14"/>
        <v>-</v>
      </c>
      <c r="I375" s="168"/>
      <c r="J375" s="165" t="s">
        <v>455</v>
      </c>
      <c r="K375" s="131" t="s">
        <v>449</v>
      </c>
      <c r="L375" s="887"/>
      <c r="M375" s="170" t="s">
        <v>456</v>
      </c>
      <c r="N375" s="171"/>
      <c r="O375" s="183" t="s">
        <v>467</v>
      </c>
      <c r="P375" s="172"/>
      <c r="Q375" s="173"/>
      <c r="R375" s="173"/>
      <c r="S375" s="172"/>
      <c r="T375" s="172"/>
      <c r="U375" s="119"/>
      <c r="V375" s="119"/>
    </row>
    <row r="376" spans="1:22">
      <c r="B376" s="131" t="s">
        <v>457</v>
      </c>
      <c r="C376" s="132"/>
      <c r="D376" s="133" t="s">
        <v>1157</v>
      </c>
      <c r="E376" s="598" t="str">
        <f>'消耗品-中間3'!T23</f>
        <v>-</v>
      </c>
      <c r="F376" s="598" t="str">
        <f t="shared" si="12"/>
        <v>-</v>
      </c>
      <c r="G376" s="598" t="str">
        <f t="shared" si="13"/>
        <v>-</v>
      </c>
      <c r="H376" s="603" t="str">
        <f t="shared" si="14"/>
        <v>-</v>
      </c>
      <c r="I376" s="608"/>
      <c r="J376" s="165" t="s">
        <v>395</v>
      </c>
      <c r="K376" s="131" t="s">
        <v>433</v>
      </c>
      <c r="L376" s="887"/>
      <c r="M376" s="137" t="s">
        <v>424</v>
      </c>
      <c r="N376" s="143"/>
      <c r="O376" s="183" t="s">
        <v>467</v>
      </c>
      <c r="P376" s="119"/>
      <c r="Q376" s="120"/>
      <c r="R376" s="120"/>
      <c r="S376" s="119"/>
      <c r="T376" s="119"/>
      <c r="U376" s="119"/>
      <c r="V376" s="119"/>
    </row>
    <row r="377" spans="1:22">
      <c r="B377" s="131" t="s">
        <v>458</v>
      </c>
      <c r="C377" s="132"/>
      <c r="D377" s="133" t="s">
        <v>1158</v>
      </c>
      <c r="E377" s="598" t="str">
        <f>'消耗品-中間3'!T24</f>
        <v>-</v>
      </c>
      <c r="F377" s="598" t="str">
        <f t="shared" si="12"/>
        <v>-</v>
      </c>
      <c r="G377" s="598" t="str">
        <f t="shared" si="13"/>
        <v>-</v>
      </c>
      <c r="H377" s="603" t="str">
        <f t="shared" si="14"/>
        <v>-</v>
      </c>
      <c r="I377" s="608"/>
      <c r="J377" s="165" t="s">
        <v>459</v>
      </c>
      <c r="K377" s="131" t="s">
        <v>444</v>
      </c>
      <c r="L377" s="887"/>
      <c r="M377" s="175" t="s">
        <v>460</v>
      </c>
      <c r="N377" s="143"/>
      <c r="O377" s="183" t="s">
        <v>467</v>
      </c>
      <c r="P377" s="162"/>
      <c r="Q377" s="120"/>
      <c r="R377" s="120"/>
      <c r="S377" s="119"/>
      <c r="T377" s="119"/>
      <c r="U377" s="119"/>
      <c r="V377" s="119"/>
    </row>
    <row r="378" spans="1:22">
      <c r="B378" s="131" t="s">
        <v>461</v>
      </c>
      <c r="C378" s="132"/>
      <c r="D378" s="133" t="s">
        <v>1159</v>
      </c>
      <c r="E378" s="598" t="str">
        <f>'消耗品-中間3'!T25</f>
        <v>-</v>
      </c>
      <c r="F378" s="598" t="str">
        <f t="shared" si="12"/>
        <v>-</v>
      </c>
      <c r="G378" s="598" t="str">
        <f t="shared" si="13"/>
        <v>-</v>
      </c>
      <c r="H378" s="603" t="str">
        <f t="shared" si="14"/>
        <v>-</v>
      </c>
      <c r="I378" s="157"/>
      <c r="J378" s="165" t="s">
        <v>462</v>
      </c>
      <c r="K378" s="131" t="s">
        <v>449</v>
      </c>
      <c r="L378" s="887"/>
      <c r="M378" s="175" t="s">
        <v>460</v>
      </c>
      <c r="N378" s="160"/>
      <c r="O378" s="161" t="s">
        <v>446</v>
      </c>
      <c r="P378" s="162"/>
      <c r="Q378" s="163"/>
      <c r="R378" s="163"/>
      <c r="S378" s="162"/>
      <c r="T378" s="162"/>
      <c r="U378" s="162"/>
      <c r="V378" s="119"/>
    </row>
    <row r="379" spans="1:22">
      <c r="B379" s="131" t="s">
        <v>394</v>
      </c>
      <c r="C379" s="132"/>
      <c r="D379" s="133" t="s">
        <v>1160</v>
      </c>
      <c r="E379" s="598" t="str">
        <f>'消耗品-中間3'!T26</f>
        <v>-</v>
      </c>
      <c r="F379" s="598" t="str">
        <f t="shared" si="12"/>
        <v>-</v>
      </c>
      <c r="G379" s="598" t="str">
        <f t="shared" si="13"/>
        <v>-</v>
      </c>
      <c r="H379" s="603" t="str">
        <f t="shared" si="14"/>
        <v>-</v>
      </c>
      <c r="I379" s="608"/>
      <c r="J379" s="165" t="s">
        <v>463</v>
      </c>
      <c r="K379" s="131" t="s">
        <v>444</v>
      </c>
      <c r="L379" s="887"/>
      <c r="M379" s="175" t="s">
        <v>460</v>
      </c>
      <c r="N379" s="143"/>
      <c r="O379" s="161" t="s">
        <v>446</v>
      </c>
      <c r="P379" s="162"/>
      <c r="Q379" s="120"/>
      <c r="R379" s="120"/>
      <c r="S379" s="119"/>
      <c r="T379" s="119"/>
      <c r="U379" s="162"/>
      <c r="V379" s="119"/>
    </row>
    <row r="380" spans="1:22" s="164" customFormat="1">
      <c r="A380" s="154"/>
      <c r="B380" s="131" t="s">
        <v>464</v>
      </c>
      <c r="C380" s="132"/>
      <c r="D380" s="133" t="s">
        <v>1161</v>
      </c>
      <c r="E380" s="598" t="str">
        <f>'消耗品-中間3'!T28</f>
        <v>-</v>
      </c>
      <c r="F380" s="598" t="str">
        <f t="shared" si="12"/>
        <v>-</v>
      </c>
      <c r="G380" s="598" t="str">
        <f t="shared" si="13"/>
        <v>-</v>
      </c>
      <c r="H380" s="603" t="str">
        <f t="shared" si="14"/>
        <v>-</v>
      </c>
      <c r="I380" s="179"/>
      <c r="J380" s="165" t="s">
        <v>465</v>
      </c>
      <c r="K380" s="131" t="s">
        <v>449</v>
      </c>
      <c r="L380" s="887"/>
      <c r="M380" s="181" t="s">
        <v>466</v>
      </c>
      <c r="N380" s="182"/>
      <c r="O380" s="183" t="s">
        <v>467</v>
      </c>
      <c r="P380" s="184"/>
      <c r="Q380" s="185"/>
      <c r="R380" s="185"/>
      <c r="S380" s="184"/>
      <c r="T380" s="184"/>
      <c r="U380" s="162"/>
      <c r="V380" s="162"/>
    </row>
    <row r="381" spans="1:22" s="164" customFormat="1">
      <c r="A381" s="154"/>
      <c r="B381" s="131" t="s">
        <v>468</v>
      </c>
      <c r="C381" s="132"/>
      <c r="D381" s="133" t="s">
        <v>1162</v>
      </c>
      <c r="E381" s="598" t="str">
        <f>'消耗品-中間3'!T33</f>
        <v>-</v>
      </c>
      <c r="F381" s="598" t="str">
        <f t="shared" si="12"/>
        <v>-</v>
      </c>
      <c r="G381" s="598" t="str">
        <f t="shared" si="13"/>
        <v>-</v>
      </c>
      <c r="H381" s="603" t="str">
        <f t="shared" si="14"/>
        <v>-</v>
      </c>
      <c r="I381" s="179"/>
      <c r="J381" s="165" t="s">
        <v>469</v>
      </c>
      <c r="K381" s="131" t="s">
        <v>449</v>
      </c>
      <c r="L381" s="887"/>
      <c r="M381" s="181" t="s">
        <v>466</v>
      </c>
      <c r="N381" s="182"/>
      <c r="O381" s="183" t="s">
        <v>467</v>
      </c>
      <c r="P381" s="184"/>
      <c r="Q381" s="185"/>
      <c r="R381" s="185"/>
      <c r="S381" s="184"/>
      <c r="T381" s="184"/>
      <c r="U381" s="119"/>
      <c r="V381" s="162"/>
    </row>
    <row r="382" spans="1:22" s="164" customFormat="1">
      <c r="A382" s="154"/>
      <c r="B382" s="131" t="s">
        <v>470</v>
      </c>
      <c r="C382" s="132"/>
      <c r="D382" s="133" t="s">
        <v>1163</v>
      </c>
      <c r="E382" s="598" t="str">
        <f>'消耗品-中間3'!T29</f>
        <v>-</v>
      </c>
      <c r="F382" s="598" t="str">
        <f t="shared" si="12"/>
        <v>-</v>
      </c>
      <c r="G382" s="598" t="str">
        <f t="shared" si="13"/>
        <v>-</v>
      </c>
      <c r="H382" s="603" t="str">
        <f t="shared" si="14"/>
        <v>-</v>
      </c>
      <c r="I382" s="157"/>
      <c r="J382" s="165" t="s">
        <v>471</v>
      </c>
      <c r="K382" s="136" t="s">
        <v>422</v>
      </c>
      <c r="L382" s="887"/>
      <c r="M382" s="159" t="s">
        <v>445</v>
      </c>
      <c r="N382" s="143"/>
      <c r="O382" s="183" t="s">
        <v>467</v>
      </c>
      <c r="P382" s="162"/>
      <c r="Q382" s="120"/>
      <c r="R382" s="120"/>
      <c r="S382" s="119"/>
      <c r="T382" s="119"/>
      <c r="U382" s="119"/>
      <c r="V382" s="162"/>
    </row>
    <row r="383" spans="1:22">
      <c r="B383" s="131" t="s">
        <v>472</v>
      </c>
      <c r="C383" s="132"/>
      <c r="D383" s="133" t="s">
        <v>1164</v>
      </c>
      <c r="E383" s="598" t="str">
        <f>'消耗品-中間3'!T30</f>
        <v>-</v>
      </c>
      <c r="F383" s="598" t="str">
        <f t="shared" si="12"/>
        <v>-</v>
      </c>
      <c r="G383" s="598" t="str">
        <f t="shared" si="13"/>
        <v>-</v>
      </c>
      <c r="H383" s="603" t="str">
        <f t="shared" si="14"/>
        <v>-</v>
      </c>
      <c r="I383" s="157"/>
      <c r="J383" s="165" t="s">
        <v>471</v>
      </c>
      <c r="K383" s="131" t="s">
        <v>428</v>
      </c>
      <c r="L383" s="887"/>
      <c r="M383" s="159" t="s">
        <v>445</v>
      </c>
      <c r="N383" s="143"/>
      <c r="O383" s="183" t="s">
        <v>467</v>
      </c>
      <c r="P383" s="162"/>
      <c r="Q383" s="120"/>
      <c r="R383" s="120"/>
      <c r="S383" s="119"/>
      <c r="T383" s="119"/>
      <c r="U383" s="172"/>
      <c r="V383" s="119"/>
    </row>
    <row r="384" spans="1:22">
      <c r="B384" s="131" t="s">
        <v>473</v>
      </c>
      <c r="C384" s="132"/>
      <c r="D384" s="133" t="s">
        <v>1165</v>
      </c>
      <c r="E384" s="598" t="str">
        <f>'消耗品-中間3'!T31</f>
        <v>-</v>
      </c>
      <c r="F384" s="598" t="str">
        <f t="shared" si="12"/>
        <v>-</v>
      </c>
      <c r="G384" s="598" t="str">
        <f t="shared" si="13"/>
        <v>-</v>
      </c>
      <c r="H384" s="603" t="str">
        <f t="shared" si="14"/>
        <v>-</v>
      </c>
      <c r="I384" s="157"/>
      <c r="J384" s="165" t="s">
        <v>471</v>
      </c>
      <c r="K384" s="131" t="s">
        <v>430</v>
      </c>
      <c r="L384" s="887"/>
      <c r="M384" s="159" t="s">
        <v>445</v>
      </c>
      <c r="N384" s="143"/>
      <c r="O384" s="183" t="s">
        <v>467</v>
      </c>
      <c r="P384" s="162"/>
      <c r="Q384" s="120"/>
      <c r="R384" s="120"/>
      <c r="S384" s="119"/>
      <c r="T384" s="119"/>
      <c r="U384" s="119"/>
      <c r="V384" s="119"/>
    </row>
    <row r="385" spans="1:22" s="174" customFormat="1">
      <c r="A385" s="601"/>
      <c r="B385" s="131" t="s">
        <v>474</v>
      </c>
      <c r="C385" s="132"/>
      <c r="D385" s="133" t="s">
        <v>1166</v>
      </c>
      <c r="E385" s="598" t="str">
        <f>'消耗品-中間3'!T32</f>
        <v>-</v>
      </c>
      <c r="F385" s="598" t="str">
        <f t="shared" si="12"/>
        <v>-</v>
      </c>
      <c r="G385" s="598" t="str">
        <f t="shared" si="13"/>
        <v>-</v>
      </c>
      <c r="H385" s="603" t="str">
        <f t="shared" si="14"/>
        <v>-</v>
      </c>
      <c r="I385" s="157"/>
      <c r="J385" s="165" t="s">
        <v>471</v>
      </c>
      <c r="K385" s="131" t="s">
        <v>433</v>
      </c>
      <c r="L385" s="887"/>
      <c r="M385" s="159" t="s">
        <v>445</v>
      </c>
      <c r="N385" s="143"/>
      <c r="O385" s="183" t="s">
        <v>467</v>
      </c>
      <c r="P385" s="162"/>
      <c r="Q385" s="120"/>
      <c r="R385" s="120"/>
      <c r="S385" s="119"/>
      <c r="T385" s="119"/>
      <c r="U385" s="119"/>
      <c r="V385" s="172"/>
    </row>
    <row r="386" spans="1:22">
      <c r="B386" s="131" t="s">
        <v>483</v>
      </c>
      <c r="C386" s="132"/>
      <c r="D386" s="133" t="s">
        <v>1167</v>
      </c>
      <c r="E386" s="598" t="str">
        <f>'消耗品-中間3'!T34</f>
        <v>-</v>
      </c>
      <c r="F386" s="598" t="str">
        <f t="shared" si="12"/>
        <v>-</v>
      </c>
      <c r="G386" s="598" t="str">
        <f t="shared" si="13"/>
        <v>-</v>
      </c>
      <c r="H386" s="603" t="str">
        <f t="shared" si="14"/>
        <v>-</v>
      </c>
      <c r="I386" s="157"/>
      <c r="J386" s="165" t="s">
        <v>483</v>
      </c>
      <c r="K386" s="131" t="s">
        <v>449</v>
      </c>
      <c r="L386" s="887"/>
      <c r="M386" s="159" t="s">
        <v>445</v>
      </c>
      <c r="N386" s="160"/>
      <c r="O386" s="183" t="s">
        <v>467</v>
      </c>
      <c r="P386" s="162"/>
      <c r="Q386" s="163"/>
      <c r="R386" s="163"/>
      <c r="S386" s="162"/>
      <c r="T386" s="162"/>
      <c r="U386" s="162"/>
      <c r="V386" s="119"/>
    </row>
    <row r="387" spans="1:22">
      <c r="B387" s="131" t="s">
        <v>484</v>
      </c>
      <c r="C387" s="132"/>
      <c r="D387" s="133" t="s">
        <v>1168</v>
      </c>
      <c r="E387" s="598" t="str">
        <f>'消耗品-中間3'!T35</f>
        <v>-</v>
      </c>
      <c r="F387" s="598" t="str">
        <f t="shared" si="12"/>
        <v>-</v>
      </c>
      <c r="G387" s="598" t="str">
        <f t="shared" si="13"/>
        <v>-</v>
      </c>
      <c r="H387" s="603" t="str">
        <f t="shared" si="14"/>
        <v>-</v>
      </c>
      <c r="I387" s="157"/>
      <c r="J387" s="165" t="s">
        <v>484</v>
      </c>
      <c r="K387" s="131" t="s">
        <v>449</v>
      </c>
      <c r="L387" s="887"/>
      <c r="M387" s="159" t="s">
        <v>445</v>
      </c>
      <c r="N387" s="160"/>
      <c r="O387" s="183" t="s">
        <v>467</v>
      </c>
      <c r="P387" s="162"/>
      <c r="Q387" s="163"/>
      <c r="R387" s="163"/>
      <c r="S387" s="162"/>
      <c r="T387" s="162"/>
      <c r="U387" s="119"/>
      <c r="V387" s="119"/>
    </row>
    <row r="388" spans="1:22" s="164" customFormat="1">
      <c r="A388" s="100"/>
      <c r="B388" s="131" t="s">
        <v>485</v>
      </c>
      <c r="C388" s="132"/>
      <c r="D388" s="133" t="s">
        <v>1169</v>
      </c>
      <c r="E388" s="598" t="str">
        <f>'消耗品-中間3'!T36</f>
        <v>-</v>
      </c>
      <c r="F388" s="598" t="str">
        <f t="shared" si="12"/>
        <v>-</v>
      </c>
      <c r="G388" s="598" t="str">
        <f t="shared" si="13"/>
        <v>-</v>
      </c>
      <c r="H388" s="603" t="str">
        <f t="shared" si="14"/>
        <v>-</v>
      </c>
      <c r="I388" s="157"/>
      <c r="J388" s="165" t="s">
        <v>485</v>
      </c>
      <c r="K388" s="131" t="s">
        <v>449</v>
      </c>
      <c r="L388" s="887"/>
      <c r="M388" s="159" t="s">
        <v>445</v>
      </c>
      <c r="N388" s="160"/>
      <c r="O388" s="183" t="s">
        <v>467</v>
      </c>
      <c r="P388" s="162"/>
      <c r="Q388" s="163"/>
      <c r="R388" s="163"/>
      <c r="S388" s="162"/>
      <c r="T388" s="162"/>
      <c r="U388" s="184"/>
      <c r="V388" s="162"/>
    </row>
    <row r="389" spans="1:22">
      <c r="B389" s="131" t="s">
        <v>1140</v>
      </c>
      <c r="C389" s="132"/>
      <c r="D389" s="133"/>
      <c r="E389" s="598" t="str">
        <f>'消耗品-中間3'!T37</f>
        <v>-</v>
      </c>
      <c r="F389" s="598" t="str">
        <f t="shared" si="12"/>
        <v>-</v>
      </c>
      <c r="G389" s="598" t="str">
        <f t="shared" si="13"/>
        <v>-</v>
      </c>
      <c r="H389" s="603" t="str">
        <f t="shared" si="14"/>
        <v>-</v>
      </c>
      <c r="I389" s="157"/>
      <c r="J389" s="609"/>
      <c r="K389" s="610"/>
      <c r="L389" s="887"/>
      <c r="M389" s="159"/>
      <c r="N389" s="160"/>
      <c r="O389" s="183" t="s">
        <v>467</v>
      </c>
      <c r="P389" s="162"/>
      <c r="Q389" s="163"/>
      <c r="R389" s="163"/>
      <c r="S389" s="162"/>
      <c r="T389" s="162"/>
      <c r="U389" s="184"/>
      <c r="V389" s="119"/>
    </row>
    <row r="390" spans="1:22" s="186" customFormat="1">
      <c r="A390" s="176"/>
      <c r="B390" s="131" t="s">
        <v>1139</v>
      </c>
      <c r="C390" s="132"/>
      <c r="D390" s="133"/>
      <c r="E390" s="598" t="str">
        <f>'消耗品-中間3'!T27</f>
        <v>-</v>
      </c>
      <c r="F390" s="598" t="str">
        <f t="shared" si="12"/>
        <v>-</v>
      </c>
      <c r="G390" s="598" t="str">
        <f t="shared" si="13"/>
        <v>-</v>
      </c>
      <c r="H390" s="603" t="str">
        <f t="shared" si="14"/>
        <v>-</v>
      </c>
      <c r="I390" s="157"/>
      <c r="J390" s="609"/>
      <c r="K390" s="610"/>
      <c r="L390" s="887"/>
      <c r="M390" s="159"/>
      <c r="N390" s="160"/>
      <c r="O390" s="183" t="s">
        <v>467</v>
      </c>
      <c r="P390" s="162"/>
      <c r="Q390" s="163"/>
      <c r="R390" s="163"/>
      <c r="S390" s="162"/>
      <c r="T390" s="162"/>
      <c r="U390" s="119"/>
      <c r="V390" s="184"/>
    </row>
    <row r="391" spans="1:22" s="186" customFormat="1">
      <c r="A391" s="176"/>
      <c r="B391" s="131" t="s">
        <v>475</v>
      </c>
      <c r="C391" s="132"/>
      <c r="D391" s="133" t="s">
        <v>1170</v>
      </c>
      <c r="E391" s="598" t="str">
        <f>'消耗品-中間3'!T38</f>
        <v>-</v>
      </c>
      <c r="F391" s="598" t="str">
        <f t="shared" si="12"/>
        <v>-</v>
      </c>
      <c r="G391" s="598" t="str">
        <f t="shared" si="13"/>
        <v>-</v>
      </c>
      <c r="H391" s="603" t="str">
        <f t="shared" si="14"/>
        <v>-</v>
      </c>
      <c r="I391" s="157"/>
      <c r="J391" s="165" t="s">
        <v>476</v>
      </c>
      <c r="K391" s="131" t="s">
        <v>477</v>
      </c>
      <c r="L391" s="887"/>
      <c r="M391" s="159" t="s">
        <v>445</v>
      </c>
      <c r="N391" s="143"/>
      <c r="O391" s="183" t="s">
        <v>467</v>
      </c>
      <c r="P391" s="162"/>
      <c r="Q391" s="120"/>
      <c r="R391" s="120"/>
      <c r="S391" s="119"/>
      <c r="T391" s="119"/>
      <c r="U391" s="119"/>
      <c r="V391" s="184"/>
    </row>
    <row r="392" spans="1:22">
      <c r="B392" s="131" t="s">
        <v>478</v>
      </c>
      <c r="C392" s="132"/>
      <c r="D392" s="133" t="s">
        <v>1171</v>
      </c>
      <c r="E392" s="598" t="str">
        <f>'消耗品-中間3'!T39</f>
        <v>-</v>
      </c>
      <c r="F392" s="598" t="str">
        <f t="shared" si="12"/>
        <v>-</v>
      </c>
      <c r="G392" s="598" t="str">
        <f t="shared" si="13"/>
        <v>-</v>
      </c>
      <c r="H392" s="603" t="str">
        <f t="shared" si="14"/>
        <v>-</v>
      </c>
      <c r="I392" s="157"/>
      <c r="J392" s="165" t="s">
        <v>476</v>
      </c>
      <c r="K392" s="131" t="s">
        <v>477</v>
      </c>
      <c r="L392" s="887"/>
      <c r="M392" s="159"/>
      <c r="N392" s="143"/>
      <c r="O392" s="183" t="s">
        <v>467</v>
      </c>
      <c r="P392" s="184"/>
      <c r="Q392" s="120"/>
      <c r="R392" s="120"/>
      <c r="S392" s="119"/>
      <c r="T392" s="119"/>
      <c r="U392" s="119"/>
      <c r="V392" s="119"/>
    </row>
    <row r="393" spans="1:22">
      <c r="B393" s="131" t="s">
        <v>479</v>
      </c>
      <c r="C393" s="132"/>
      <c r="D393" s="133" t="s">
        <v>1172</v>
      </c>
      <c r="E393" s="598" t="str">
        <f>'消耗品-中間3'!T40</f>
        <v>-</v>
      </c>
      <c r="F393" s="598" t="str">
        <f t="shared" si="12"/>
        <v>-</v>
      </c>
      <c r="G393" s="598" t="str">
        <f t="shared" si="13"/>
        <v>-</v>
      </c>
      <c r="H393" s="603" t="str">
        <f t="shared" si="14"/>
        <v>-</v>
      </c>
      <c r="I393" s="157"/>
      <c r="J393" s="165" t="s">
        <v>476</v>
      </c>
      <c r="K393" s="131" t="s">
        <v>477</v>
      </c>
      <c r="L393" s="887"/>
      <c r="M393" s="159" t="s">
        <v>445</v>
      </c>
      <c r="N393" s="143"/>
      <c r="O393" s="183" t="s">
        <v>467</v>
      </c>
      <c r="P393" s="184"/>
      <c r="Q393" s="120"/>
      <c r="R393" s="120"/>
      <c r="S393" s="119"/>
      <c r="T393" s="119"/>
      <c r="U393" s="119"/>
      <c r="V393" s="119"/>
    </row>
    <row r="394" spans="1:22">
      <c r="B394" s="131" t="s">
        <v>480</v>
      </c>
      <c r="C394" s="132"/>
      <c r="D394" s="133" t="s">
        <v>1173</v>
      </c>
      <c r="E394" s="598" t="str">
        <f>'消耗品-中間3'!T41</f>
        <v>-</v>
      </c>
      <c r="F394" s="598" t="str">
        <f t="shared" si="12"/>
        <v>-</v>
      </c>
      <c r="G394" s="598" t="str">
        <f t="shared" si="13"/>
        <v>-</v>
      </c>
      <c r="H394" s="603" t="str">
        <f t="shared" si="14"/>
        <v>-</v>
      </c>
      <c r="I394" s="157"/>
      <c r="J394" s="165" t="s">
        <v>476</v>
      </c>
      <c r="K394" s="131" t="s">
        <v>477</v>
      </c>
      <c r="L394" s="887"/>
      <c r="M394" s="159" t="s">
        <v>445</v>
      </c>
      <c r="N394" s="143"/>
      <c r="O394" s="183" t="s">
        <v>467</v>
      </c>
      <c r="P394" s="184"/>
      <c r="Q394" s="120"/>
      <c r="R394" s="120"/>
      <c r="S394" s="119"/>
      <c r="T394" s="119"/>
      <c r="U394" s="162"/>
      <c r="V394" s="119"/>
    </row>
    <row r="395" spans="1:22">
      <c r="B395" s="131" t="s">
        <v>481</v>
      </c>
      <c r="C395" s="132"/>
      <c r="D395" s="133" t="s">
        <v>1174</v>
      </c>
      <c r="E395" s="598" t="str">
        <f>'消耗品-中間3'!T42</f>
        <v>-</v>
      </c>
      <c r="F395" s="598" t="str">
        <f t="shared" si="12"/>
        <v>-</v>
      </c>
      <c r="G395" s="598" t="str">
        <f t="shared" si="13"/>
        <v>-</v>
      </c>
      <c r="H395" s="603" t="str">
        <f t="shared" si="14"/>
        <v>-</v>
      </c>
      <c r="I395" s="157"/>
      <c r="J395" s="165" t="s">
        <v>482</v>
      </c>
      <c r="K395" s="131" t="s">
        <v>477</v>
      </c>
      <c r="L395" s="887"/>
      <c r="M395" s="159" t="s">
        <v>445</v>
      </c>
      <c r="N395" s="143"/>
      <c r="O395" s="183" t="s">
        <v>467</v>
      </c>
      <c r="P395" s="184"/>
      <c r="Q395" s="120"/>
      <c r="R395" s="120"/>
      <c r="S395" s="119"/>
      <c r="T395" s="119"/>
      <c r="U395" s="162"/>
      <c r="V395" s="119"/>
    </row>
    <row r="396" spans="1:22" s="164" customFormat="1">
      <c r="A396" s="154"/>
      <c r="B396" s="131" t="s">
        <v>859</v>
      </c>
      <c r="C396" s="132"/>
      <c r="D396" s="133" t="s">
        <v>1175</v>
      </c>
      <c r="E396" s="598" t="str">
        <f>'消耗品-中間3'!T43</f>
        <v>-</v>
      </c>
      <c r="F396" s="598" t="str">
        <f t="shared" si="12"/>
        <v>-</v>
      </c>
      <c r="G396" s="598" t="str">
        <f t="shared" si="13"/>
        <v>-</v>
      </c>
      <c r="H396" s="603" t="str">
        <f t="shared" si="14"/>
        <v>-</v>
      </c>
      <c r="I396" s="477"/>
      <c r="J396" s="411" t="s">
        <v>860</v>
      </c>
      <c r="K396" s="137" t="s">
        <v>488</v>
      </c>
      <c r="L396" s="887"/>
      <c r="M396" s="159"/>
      <c r="N396" s="143"/>
      <c r="O396" s="183" t="s">
        <v>467</v>
      </c>
      <c r="P396" s="184"/>
      <c r="Q396" s="478"/>
      <c r="R396" s="479"/>
      <c r="S396" s="480"/>
      <c r="T396" s="480"/>
      <c r="U396" s="162"/>
      <c r="V396" s="162"/>
    </row>
    <row r="397" spans="1:22" s="164" customFormat="1">
      <c r="A397" s="154"/>
      <c r="B397" s="131" t="s">
        <v>861</v>
      </c>
      <c r="C397" s="132"/>
      <c r="D397" s="133" t="s">
        <v>1176</v>
      </c>
      <c r="E397" s="598" t="str">
        <f>'消耗品-中間3'!T44</f>
        <v>-</v>
      </c>
      <c r="F397" s="598" t="str">
        <f t="shared" si="12"/>
        <v>-</v>
      </c>
      <c r="G397" s="598" t="str">
        <f t="shared" si="13"/>
        <v>-</v>
      </c>
      <c r="H397" s="603" t="str">
        <f t="shared" si="14"/>
        <v>-</v>
      </c>
      <c r="I397" s="477"/>
      <c r="J397" s="611" t="s">
        <v>1142</v>
      </c>
      <c r="K397" s="612" t="s">
        <v>739</v>
      </c>
      <c r="L397" s="887"/>
      <c r="M397" s="159"/>
      <c r="N397" s="143"/>
      <c r="O397" s="183" t="s">
        <v>467</v>
      </c>
      <c r="P397" s="184"/>
      <c r="Q397" s="478"/>
      <c r="R397" s="479"/>
      <c r="S397" s="480"/>
      <c r="T397" s="480"/>
      <c r="U397" s="162"/>
      <c r="V397" s="162"/>
    </row>
    <row r="398" spans="1:22" s="164" customFormat="1">
      <c r="A398" s="154"/>
      <c r="B398" s="131" t="s">
        <v>486</v>
      </c>
      <c r="C398" s="132"/>
      <c r="D398" s="133" t="s">
        <v>1177</v>
      </c>
      <c r="E398" s="598" t="str">
        <f>'消耗品-中間3'!T45</f>
        <v>-</v>
      </c>
      <c r="F398" s="598" t="str">
        <f t="shared" si="12"/>
        <v>-</v>
      </c>
      <c r="G398" s="598" t="str">
        <f t="shared" si="13"/>
        <v>-</v>
      </c>
      <c r="H398" s="603" t="str">
        <f t="shared" si="14"/>
        <v>-</v>
      </c>
      <c r="I398" s="187"/>
      <c r="J398" s="413" t="s">
        <v>487</v>
      </c>
      <c r="K398" s="612" t="s">
        <v>739</v>
      </c>
      <c r="L398" s="887"/>
      <c r="M398" s="181" t="s">
        <v>466</v>
      </c>
      <c r="N398" s="182"/>
      <c r="O398" s="183" t="s">
        <v>467</v>
      </c>
      <c r="P398" s="184"/>
      <c r="Q398" s="185"/>
      <c r="R398" s="185"/>
      <c r="S398" s="184"/>
      <c r="T398" s="184"/>
      <c r="U398" s="162"/>
      <c r="V398" s="162"/>
    </row>
    <row r="399" spans="1:22" s="164" customFormat="1">
      <c r="A399" s="154"/>
      <c r="B399" s="131" t="s">
        <v>489</v>
      </c>
      <c r="C399" s="132"/>
      <c r="D399" s="133" t="s">
        <v>1178</v>
      </c>
      <c r="E399" s="598" t="str">
        <f>'消耗品-中間3'!T46</f>
        <v>-</v>
      </c>
      <c r="F399" s="598" t="str">
        <f t="shared" si="12"/>
        <v>-</v>
      </c>
      <c r="G399" s="598" t="str">
        <f t="shared" si="13"/>
        <v>-</v>
      </c>
      <c r="H399" s="603" t="str">
        <f t="shared" si="14"/>
        <v>-</v>
      </c>
      <c r="I399" s="187"/>
      <c r="J399" s="413" t="s">
        <v>490</v>
      </c>
      <c r="K399" s="612" t="s">
        <v>739</v>
      </c>
      <c r="L399" s="887"/>
      <c r="M399" s="181" t="s">
        <v>466</v>
      </c>
      <c r="N399" s="182"/>
      <c r="O399" s="183" t="s">
        <v>467</v>
      </c>
      <c r="P399" s="190"/>
      <c r="Q399" s="185"/>
      <c r="R399" s="185"/>
      <c r="S399" s="184"/>
      <c r="T399" s="184"/>
      <c r="U399" s="119"/>
      <c r="V399" s="162"/>
    </row>
    <row r="400" spans="1:22" s="164" customFormat="1">
      <c r="A400" s="154"/>
      <c r="B400" s="131" t="s">
        <v>492</v>
      </c>
      <c r="C400" s="132"/>
      <c r="D400" s="133" t="s">
        <v>1179</v>
      </c>
      <c r="E400" s="598" t="str">
        <f>'消耗品-中間3'!T47</f>
        <v>-</v>
      </c>
      <c r="F400" s="598" t="str">
        <f t="shared" si="12"/>
        <v>-</v>
      </c>
      <c r="G400" s="598" t="str">
        <f t="shared" si="13"/>
        <v>-</v>
      </c>
      <c r="H400" s="603" t="str">
        <f t="shared" si="14"/>
        <v>-</v>
      </c>
      <c r="I400" s="187"/>
      <c r="J400" s="413" t="s">
        <v>493</v>
      </c>
      <c r="K400" s="612" t="s">
        <v>739</v>
      </c>
      <c r="L400" s="887"/>
      <c r="M400" s="181" t="s">
        <v>466</v>
      </c>
      <c r="N400" s="182"/>
      <c r="O400" s="183" t="s">
        <v>467</v>
      </c>
      <c r="P400" s="190"/>
      <c r="Q400" s="185"/>
      <c r="R400" s="185"/>
      <c r="S400" s="184"/>
      <c r="T400" s="184"/>
      <c r="U400" s="119"/>
      <c r="V400" s="162"/>
    </row>
    <row r="401" spans="1:22">
      <c r="B401" s="131" t="s">
        <v>494</v>
      </c>
      <c r="C401" s="132"/>
      <c r="D401" s="151" t="s">
        <v>1180</v>
      </c>
      <c r="E401" s="599" t="str">
        <f>'消耗品-中間3'!T48</f>
        <v>-</v>
      </c>
      <c r="F401" s="599" t="str">
        <f t="shared" si="12"/>
        <v>-</v>
      </c>
      <c r="G401" s="599" t="str">
        <f t="shared" si="13"/>
        <v>-</v>
      </c>
      <c r="H401" s="603" t="str">
        <f t="shared" si="14"/>
        <v>-</v>
      </c>
      <c r="I401" s="191"/>
      <c r="J401" s="413" t="s">
        <v>495</v>
      </c>
      <c r="K401" s="612" t="s">
        <v>739</v>
      </c>
      <c r="L401" s="888"/>
      <c r="M401" s="181" t="s">
        <v>466</v>
      </c>
      <c r="N401" s="193"/>
      <c r="O401" s="183" t="s">
        <v>467</v>
      </c>
      <c r="P401" s="190"/>
      <c r="Q401" s="185"/>
      <c r="R401" s="185"/>
      <c r="S401" s="184"/>
      <c r="T401" s="184"/>
      <c r="U401" s="119"/>
      <c r="V401" s="119"/>
    </row>
    <row r="402" spans="1:22">
      <c r="B402" s="194"/>
      <c r="C402" s="194"/>
      <c r="D402" s="194"/>
      <c r="E402" s="724"/>
      <c r="F402" s="724"/>
      <c r="G402" s="725"/>
      <c r="H402" s="726"/>
      <c r="I402" s="105"/>
      <c r="K402" s="103"/>
      <c r="L402" s="103"/>
      <c r="N402" s="105"/>
      <c r="Q402" s="120"/>
      <c r="R402" s="103"/>
      <c r="U402" s="119"/>
      <c r="V402" s="119"/>
    </row>
    <row r="403" spans="1:22">
      <c r="B403" s="109" t="s">
        <v>767</v>
      </c>
      <c r="C403" s="194"/>
      <c r="D403" s="194"/>
      <c r="E403" s="675"/>
      <c r="F403" s="675"/>
      <c r="G403" s="675"/>
      <c r="H403" s="675"/>
      <c r="U403" s="119"/>
      <c r="V403" s="119"/>
    </row>
    <row r="404" spans="1:22">
      <c r="B404" s="110" t="s">
        <v>747</v>
      </c>
      <c r="C404" s="111"/>
      <c r="D404" s="196"/>
      <c r="E404" s="676"/>
      <c r="F404" s="676"/>
      <c r="G404" s="676"/>
      <c r="H404" s="677"/>
      <c r="I404" s="113" t="s">
        <v>748</v>
      </c>
      <c r="J404" s="113"/>
      <c r="K404" s="114"/>
      <c r="L404" s="116"/>
      <c r="M404" s="197"/>
      <c r="N404" s="452"/>
      <c r="O404" s="113" t="s">
        <v>749</v>
      </c>
      <c r="P404" s="113"/>
      <c r="Q404" s="116"/>
      <c r="R404" s="116"/>
      <c r="S404" s="199"/>
      <c r="T404" s="200"/>
      <c r="U404" s="480"/>
      <c r="V404" s="119"/>
    </row>
    <row r="405" spans="1:22" ht="26.25">
      <c r="B405" s="201" t="s">
        <v>750</v>
      </c>
      <c r="C405" s="202" t="s">
        <v>783</v>
      </c>
      <c r="D405" s="203"/>
      <c r="E405" s="520"/>
      <c r="F405" s="520"/>
      <c r="G405" s="520"/>
      <c r="H405" s="678"/>
      <c r="I405" s="204" t="s">
        <v>508</v>
      </c>
      <c r="J405" s="209" t="s">
        <v>509</v>
      </c>
      <c r="K405" s="205" t="s">
        <v>510</v>
      </c>
      <c r="L405" s="206" t="s">
        <v>511</v>
      </c>
      <c r="M405" s="206" t="s">
        <v>752</v>
      </c>
      <c r="N405" s="453" t="s">
        <v>414</v>
      </c>
      <c r="O405" s="425" t="s">
        <v>508</v>
      </c>
      <c r="P405" s="209" t="s">
        <v>509</v>
      </c>
      <c r="Q405" s="205" t="s">
        <v>510</v>
      </c>
      <c r="R405" s="206" t="s">
        <v>511</v>
      </c>
      <c r="S405" s="206" t="s">
        <v>752</v>
      </c>
      <c r="T405" s="209" t="s">
        <v>414</v>
      </c>
      <c r="U405" s="480"/>
      <c r="V405" s="119"/>
    </row>
    <row r="406" spans="1:22" s="480" customFormat="1">
      <c r="A406" s="100"/>
      <c r="B406" s="219" t="s">
        <v>513</v>
      </c>
      <c r="C406" s="213" t="s">
        <v>784</v>
      </c>
      <c r="D406" s="214"/>
      <c r="E406" s="679"/>
      <c r="F406" s="679"/>
      <c r="G406" s="679"/>
      <c r="H406" s="680"/>
      <c r="I406" s="893" t="s">
        <v>693</v>
      </c>
      <c r="J406" s="134" t="s">
        <v>694</v>
      </c>
      <c r="K406" s="215" t="s">
        <v>695</v>
      </c>
      <c r="L406" s="842" t="s">
        <v>785</v>
      </c>
      <c r="M406" s="900" t="s">
        <v>786</v>
      </c>
      <c r="N406" s="818"/>
      <c r="O406" s="907" t="s">
        <v>693</v>
      </c>
      <c r="P406" s="134" t="s">
        <v>694</v>
      </c>
      <c r="Q406" s="215" t="s">
        <v>695</v>
      </c>
      <c r="R406" s="842" t="s">
        <v>787</v>
      </c>
      <c r="S406" s="900" t="s">
        <v>786</v>
      </c>
      <c r="T406" s="842"/>
      <c r="U406" s="184"/>
    </row>
    <row r="407" spans="1:22" s="480" customFormat="1">
      <c r="A407" s="100"/>
      <c r="B407" s="219" t="s">
        <v>697</v>
      </c>
      <c r="C407" s="213" t="s">
        <v>784</v>
      </c>
      <c r="D407" s="437"/>
      <c r="E407" s="710"/>
      <c r="F407" s="710"/>
      <c r="G407" s="710"/>
      <c r="H407" s="709"/>
      <c r="I407" s="903"/>
      <c r="J407" s="140"/>
      <c r="K407" s="137" t="s">
        <v>698</v>
      </c>
      <c r="L407" s="898"/>
      <c r="M407" s="901"/>
      <c r="N407" s="905"/>
      <c r="O407" s="908"/>
      <c r="P407" s="140"/>
      <c r="Q407" s="137" t="s">
        <v>698</v>
      </c>
      <c r="R407" s="898"/>
      <c r="S407" s="901"/>
      <c r="T407" s="898"/>
      <c r="U407" s="184"/>
    </row>
    <row r="408" spans="1:22" s="186" customFormat="1">
      <c r="A408" s="176"/>
      <c r="B408" s="219" t="s">
        <v>716</v>
      </c>
      <c r="C408" s="213" t="s">
        <v>784</v>
      </c>
      <c r="D408" s="437"/>
      <c r="E408" s="710"/>
      <c r="F408" s="710"/>
      <c r="G408" s="710"/>
      <c r="H408" s="709"/>
      <c r="I408" s="903"/>
      <c r="J408" s="140"/>
      <c r="K408" s="137" t="s">
        <v>717</v>
      </c>
      <c r="L408" s="898"/>
      <c r="M408" s="901"/>
      <c r="N408" s="905"/>
      <c r="O408" s="908"/>
      <c r="P408" s="140"/>
      <c r="Q408" s="137" t="s">
        <v>717</v>
      </c>
      <c r="R408" s="898"/>
      <c r="S408" s="901"/>
      <c r="T408" s="898"/>
      <c r="U408" s="184"/>
      <c r="V408" s="184"/>
    </row>
    <row r="409" spans="1:22" s="186" customFormat="1">
      <c r="A409" s="176"/>
      <c r="B409" s="428" t="s">
        <v>718</v>
      </c>
      <c r="C409" s="429" t="s">
        <v>788</v>
      </c>
      <c r="D409" s="444"/>
      <c r="E409" s="711"/>
      <c r="F409" s="711"/>
      <c r="G409" s="711"/>
      <c r="H409" s="712"/>
      <c r="I409" s="903"/>
      <c r="J409" s="179"/>
      <c r="K409" s="181" t="s">
        <v>719</v>
      </c>
      <c r="L409" s="898"/>
      <c r="M409" s="901"/>
      <c r="N409" s="905"/>
      <c r="O409" s="908"/>
      <c r="P409" s="179"/>
      <c r="Q409" s="181" t="s">
        <v>719</v>
      </c>
      <c r="R409" s="898"/>
      <c r="S409" s="901"/>
      <c r="T409" s="898"/>
      <c r="U409" s="185"/>
      <c r="V409" s="184"/>
    </row>
    <row r="410" spans="1:22" s="186" customFormat="1">
      <c r="A410" s="176"/>
      <c r="B410" s="219" t="s">
        <v>721</v>
      </c>
      <c r="C410" s="213" t="s">
        <v>784</v>
      </c>
      <c r="D410" s="437"/>
      <c r="E410" s="710"/>
      <c r="F410" s="710"/>
      <c r="G410" s="710"/>
      <c r="H410" s="709"/>
      <c r="I410" s="903"/>
      <c r="J410" s="140"/>
      <c r="K410" s="137" t="s">
        <v>722</v>
      </c>
      <c r="L410" s="898"/>
      <c r="M410" s="901"/>
      <c r="N410" s="905"/>
      <c r="O410" s="908"/>
      <c r="P410" s="140"/>
      <c r="Q410" s="137" t="s">
        <v>722</v>
      </c>
      <c r="R410" s="898"/>
      <c r="S410" s="901"/>
      <c r="T410" s="898"/>
      <c r="U410" s="103"/>
      <c r="V410" s="184"/>
    </row>
    <row r="411" spans="1:22" s="186" customFormat="1">
      <c r="A411" s="176"/>
      <c r="B411" s="219" t="s">
        <v>723</v>
      </c>
      <c r="C411" s="213" t="s">
        <v>784</v>
      </c>
      <c r="D411" s="437"/>
      <c r="E411" s="710"/>
      <c r="F411" s="710"/>
      <c r="G411" s="710"/>
      <c r="H411" s="709"/>
      <c r="I411" s="903"/>
      <c r="J411" s="257"/>
      <c r="K411" s="137" t="s">
        <v>724</v>
      </c>
      <c r="L411" s="898"/>
      <c r="M411" s="901"/>
      <c r="N411" s="905"/>
      <c r="O411" s="908"/>
      <c r="P411" s="257"/>
      <c r="Q411" s="137" t="s">
        <v>724</v>
      </c>
      <c r="R411" s="898"/>
      <c r="S411" s="901"/>
      <c r="T411" s="898"/>
      <c r="U411" s="298"/>
      <c r="V411" s="184"/>
    </row>
    <row r="412" spans="1:22">
      <c r="B412" s="232" t="s">
        <v>729</v>
      </c>
      <c r="C412" s="438" t="s">
        <v>789</v>
      </c>
      <c r="D412" s="454"/>
      <c r="E412" s="717"/>
      <c r="F412" s="717"/>
      <c r="G412" s="717"/>
      <c r="H412" s="718"/>
      <c r="I412" s="904"/>
      <c r="J412" s="404" t="s">
        <v>782</v>
      </c>
      <c r="K412" s="175" t="s">
        <v>719</v>
      </c>
      <c r="L412" s="899"/>
      <c r="M412" s="902"/>
      <c r="N412" s="906"/>
      <c r="O412" s="909"/>
      <c r="P412" s="404" t="s">
        <v>726</v>
      </c>
      <c r="Q412" s="175" t="s">
        <v>719</v>
      </c>
      <c r="R412" s="899"/>
      <c r="S412" s="902"/>
      <c r="T412" s="899"/>
    </row>
    <row r="413" spans="1:22" s="298" customFormat="1">
      <c r="A413" s="287"/>
      <c r="B413" s="391" t="s">
        <v>772</v>
      </c>
      <c r="C413" s="194"/>
      <c r="D413" s="194"/>
      <c r="E413" s="675"/>
      <c r="F413" s="675"/>
      <c r="G413" s="675"/>
      <c r="H413" s="675"/>
      <c r="I413" s="103"/>
      <c r="J413" s="103"/>
      <c r="K413" s="455"/>
      <c r="L413" s="105"/>
      <c r="M413" s="105"/>
      <c r="N413" s="103"/>
      <c r="O413" s="103"/>
      <c r="P413" s="103"/>
      <c r="Q413" s="105"/>
      <c r="R413" s="105"/>
      <c r="S413" s="103"/>
      <c r="T413" s="103"/>
      <c r="U413" s="103"/>
    </row>
    <row r="416" spans="1:22" ht="15.75">
      <c r="B416" s="106" t="s">
        <v>790</v>
      </c>
      <c r="E416" s="727" t="s">
        <v>791</v>
      </c>
    </row>
    <row r="418" spans="1:21">
      <c r="B418" s="109" t="s">
        <v>792</v>
      </c>
    </row>
    <row r="419" spans="1:21">
      <c r="B419" s="109"/>
      <c r="I419" s="109" t="s">
        <v>793</v>
      </c>
      <c r="J419" s="109"/>
      <c r="U419" s="186"/>
    </row>
    <row r="420" spans="1:21">
      <c r="B420" s="110" t="s">
        <v>747</v>
      </c>
      <c r="C420" s="111"/>
      <c r="D420" s="405"/>
      <c r="E420" s="669" t="s">
        <v>404</v>
      </c>
      <c r="F420" s="669" t="s">
        <v>404</v>
      </c>
      <c r="G420" s="669" t="s">
        <v>404</v>
      </c>
      <c r="H420" s="670" t="s">
        <v>404</v>
      </c>
      <c r="I420" s="113" t="s">
        <v>777</v>
      </c>
      <c r="J420" s="113"/>
      <c r="K420" s="114"/>
      <c r="L420" s="116"/>
      <c r="M420" s="116"/>
      <c r="N420" s="117"/>
      <c r="O420" s="118"/>
      <c r="P420" s="119"/>
      <c r="Q420" s="120"/>
      <c r="R420" s="120"/>
    </row>
    <row r="421" spans="1:21" s="186" customFormat="1">
      <c r="A421" s="176"/>
      <c r="B421" s="863" t="s">
        <v>778</v>
      </c>
      <c r="C421" s="864"/>
      <c r="D421" s="121"/>
      <c r="E421" s="671" t="s">
        <v>779</v>
      </c>
      <c r="F421" s="671" t="s">
        <v>780</v>
      </c>
      <c r="G421" s="671"/>
      <c r="H421" s="672"/>
      <c r="I421" s="121" t="s">
        <v>508</v>
      </c>
      <c r="J421" s="123" t="s">
        <v>509</v>
      </c>
      <c r="K421" s="122" t="s">
        <v>510</v>
      </c>
      <c r="L421" s="124" t="s">
        <v>511</v>
      </c>
      <c r="M421" s="124" t="s">
        <v>512</v>
      </c>
      <c r="N421" s="125" t="s">
        <v>414</v>
      </c>
      <c r="O421" s="126" t="s">
        <v>415</v>
      </c>
      <c r="P421" s="119"/>
      <c r="Q421" s="120"/>
      <c r="R421" s="120"/>
      <c r="S421" s="103"/>
      <c r="T421" s="103"/>
      <c r="U421" s="103"/>
    </row>
    <row r="422" spans="1:21">
      <c r="B422" s="865"/>
      <c r="C422" s="866"/>
      <c r="D422" s="127" t="s">
        <v>794</v>
      </c>
      <c r="E422" s="673" t="s">
        <v>691</v>
      </c>
      <c r="F422" s="673" t="s">
        <v>691</v>
      </c>
      <c r="G422" s="673" t="s">
        <v>691</v>
      </c>
      <c r="H422" s="674" t="s">
        <v>691</v>
      </c>
      <c r="I422" s="129" t="s">
        <v>692</v>
      </c>
      <c r="J422" s="128" t="s">
        <v>692</v>
      </c>
      <c r="K422" s="128" t="s">
        <v>692</v>
      </c>
      <c r="L422" s="128" t="s">
        <v>692</v>
      </c>
      <c r="M422" s="130" t="s">
        <v>692</v>
      </c>
      <c r="N422" s="130" t="s">
        <v>692</v>
      </c>
      <c r="O422" s="129" t="s">
        <v>692</v>
      </c>
      <c r="P422" s="119"/>
      <c r="Q422" s="120"/>
      <c r="R422" s="120"/>
      <c r="U422" s="298"/>
    </row>
    <row r="423" spans="1:21">
      <c r="B423" s="131" t="s">
        <v>419</v>
      </c>
      <c r="C423" s="132"/>
      <c r="D423" s="133" t="s">
        <v>1143</v>
      </c>
      <c r="E423" s="598" t="str">
        <f>'消耗品-中間3'!V7</f>
        <v>TRUE</v>
      </c>
      <c r="F423" s="598" t="str">
        <f>E423</f>
        <v>TRUE</v>
      </c>
      <c r="G423" s="598" t="str">
        <f>E423</f>
        <v>TRUE</v>
      </c>
      <c r="H423" s="603" t="str">
        <f>E423</f>
        <v>TRUE</v>
      </c>
      <c r="I423" s="605" t="s">
        <v>420</v>
      </c>
      <c r="J423" s="135" t="s">
        <v>421</v>
      </c>
      <c r="K423" s="136" t="s">
        <v>422</v>
      </c>
      <c r="L423" s="842" t="s">
        <v>1186</v>
      </c>
      <c r="M423" s="137" t="s">
        <v>424</v>
      </c>
      <c r="N423" s="138" t="s">
        <v>425</v>
      </c>
      <c r="O423" s="139" t="s">
        <v>426</v>
      </c>
      <c r="P423" s="119"/>
      <c r="Q423" s="120"/>
      <c r="R423" s="120"/>
      <c r="S423" s="119"/>
      <c r="T423" s="119"/>
    </row>
    <row r="424" spans="1:21" s="298" customFormat="1">
      <c r="A424" s="287"/>
      <c r="B424" s="131" t="s">
        <v>427</v>
      </c>
      <c r="C424" s="132"/>
      <c r="D424" s="133" t="s">
        <v>1144</v>
      </c>
      <c r="E424" s="598" t="str">
        <f>'消耗品-中間3'!V8</f>
        <v>TRUE</v>
      </c>
      <c r="F424" s="598" t="str">
        <f t="shared" ref="F424:F464" si="15">E424</f>
        <v>TRUE</v>
      </c>
      <c r="G424" s="598" t="str">
        <f t="shared" ref="G424:G464" si="16">E424</f>
        <v>TRUE</v>
      </c>
      <c r="H424" s="603" t="str">
        <f t="shared" ref="H424:H464" si="17">E424</f>
        <v>TRUE</v>
      </c>
      <c r="I424" s="608"/>
      <c r="J424" s="606"/>
      <c r="K424" s="131" t="s">
        <v>428</v>
      </c>
      <c r="L424" s="887"/>
      <c r="M424" s="137" t="s">
        <v>424</v>
      </c>
      <c r="N424" s="142"/>
      <c r="O424" s="139" t="s">
        <v>426</v>
      </c>
      <c r="P424" s="119"/>
      <c r="Q424" s="120"/>
      <c r="R424" s="120"/>
      <c r="S424" s="119"/>
      <c r="T424" s="119"/>
      <c r="U424" s="103"/>
    </row>
    <row r="425" spans="1:21">
      <c r="B425" s="131" t="s">
        <v>429</v>
      </c>
      <c r="C425" s="132"/>
      <c r="D425" s="133" t="s">
        <v>1145</v>
      </c>
      <c r="E425" s="598" t="str">
        <f>'消耗品-中間3'!V9</f>
        <v>TRUE</v>
      </c>
      <c r="F425" s="598" t="str">
        <f t="shared" si="15"/>
        <v>TRUE</v>
      </c>
      <c r="G425" s="598" t="str">
        <f t="shared" si="16"/>
        <v>TRUE</v>
      </c>
      <c r="H425" s="603" t="str">
        <f t="shared" si="17"/>
        <v>TRUE</v>
      </c>
      <c r="I425" s="608"/>
      <c r="J425" s="606"/>
      <c r="K425" s="131" t="s">
        <v>430</v>
      </c>
      <c r="L425" s="887"/>
      <c r="M425" s="137" t="s">
        <v>424</v>
      </c>
      <c r="N425" s="143"/>
      <c r="O425" s="139" t="s">
        <v>426</v>
      </c>
      <c r="P425" s="119"/>
      <c r="Q425" s="120"/>
      <c r="R425" s="120"/>
      <c r="S425" s="119"/>
      <c r="T425" s="119"/>
    </row>
    <row r="426" spans="1:21">
      <c r="B426" s="131" t="s">
        <v>431</v>
      </c>
      <c r="C426" s="132"/>
      <c r="D426" s="133" t="s">
        <v>432</v>
      </c>
      <c r="E426" s="598" t="str">
        <f>'消耗品-中間3'!V10</f>
        <v>-</v>
      </c>
      <c r="F426" s="598" t="str">
        <f t="shared" si="15"/>
        <v>-</v>
      </c>
      <c r="G426" s="598" t="str">
        <f t="shared" si="16"/>
        <v>-</v>
      </c>
      <c r="H426" s="603" t="str">
        <f t="shared" si="17"/>
        <v>-</v>
      </c>
      <c r="I426" s="144"/>
      <c r="J426" s="606"/>
      <c r="K426" s="131" t="s">
        <v>433</v>
      </c>
      <c r="L426" s="887"/>
      <c r="M426" s="145" t="s">
        <v>434</v>
      </c>
      <c r="N426" s="146"/>
      <c r="O426" s="147" t="s">
        <v>435</v>
      </c>
      <c r="P426" s="148"/>
      <c r="Q426" s="149"/>
      <c r="R426" s="149"/>
      <c r="S426" s="148"/>
      <c r="T426" s="148"/>
    </row>
    <row r="427" spans="1:21">
      <c r="B427" s="131" t="s">
        <v>436</v>
      </c>
      <c r="C427" s="132"/>
      <c r="D427" s="133" t="s">
        <v>1146</v>
      </c>
      <c r="E427" s="598" t="str">
        <f>'消耗品-中間3'!V11</f>
        <v>TRUE</v>
      </c>
      <c r="F427" s="598" t="str">
        <f t="shared" si="15"/>
        <v>TRUE</v>
      </c>
      <c r="G427" s="598" t="str">
        <f t="shared" si="16"/>
        <v>TRUE</v>
      </c>
      <c r="H427" s="603" t="str">
        <f t="shared" si="17"/>
        <v>TRUE</v>
      </c>
      <c r="I427" s="608"/>
      <c r="J427" s="606"/>
      <c r="K427" s="131" t="s">
        <v>433</v>
      </c>
      <c r="L427" s="887"/>
      <c r="M427" s="137" t="s">
        <v>424</v>
      </c>
      <c r="N427" s="143"/>
      <c r="O427" s="139" t="s">
        <v>426</v>
      </c>
      <c r="P427" s="119"/>
      <c r="Q427" s="120"/>
      <c r="R427" s="120"/>
      <c r="S427" s="119"/>
      <c r="T427" s="119"/>
    </row>
    <row r="428" spans="1:21">
      <c r="B428" s="131" t="s">
        <v>437</v>
      </c>
      <c r="C428" s="132"/>
      <c r="D428" s="133" t="s">
        <v>1147</v>
      </c>
      <c r="E428" s="598" t="str">
        <f>'消耗品-中間3'!V12</f>
        <v>TRUE</v>
      </c>
      <c r="F428" s="598" t="str">
        <f t="shared" si="15"/>
        <v>TRUE</v>
      </c>
      <c r="G428" s="598" t="str">
        <f t="shared" si="16"/>
        <v>TRUE</v>
      </c>
      <c r="H428" s="603" t="str">
        <f t="shared" si="17"/>
        <v>TRUE</v>
      </c>
      <c r="I428" s="608"/>
      <c r="J428" s="607"/>
      <c r="K428" s="131" t="s">
        <v>433</v>
      </c>
      <c r="L428" s="887"/>
      <c r="M428" s="137" t="s">
        <v>424</v>
      </c>
      <c r="N428" s="143"/>
      <c r="O428" s="139" t="s">
        <v>426</v>
      </c>
      <c r="P428" s="119"/>
      <c r="Q428" s="120"/>
      <c r="R428" s="120"/>
      <c r="S428" s="119"/>
      <c r="T428" s="119"/>
    </row>
    <row r="429" spans="1:21">
      <c r="B429" s="131" t="s">
        <v>438</v>
      </c>
      <c r="C429" s="132"/>
      <c r="D429" s="133" t="s">
        <v>1148</v>
      </c>
      <c r="E429" s="598" t="str">
        <f>'消耗品-中間3'!V13</f>
        <v>-</v>
      </c>
      <c r="F429" s="598" t="str">
        <f t="shared" si="15"/>
        <v>-</v>
      </c>
      <c r="G429" s="598" t="str">
        <f t="shared" si="16"/>
        <v>-</v>
      </c>
      <c r="H429" s="603" t="str">
        <f t="shared" si="17"/>
        <v>-</v>
      </c>
      <c r="I429" s="608"/>
      <c r="J429" s="604" t="s">
        <v>439</v>
      </c>
      <c r="K429" s="136" t="s">
        <v>422</v>
      </c>
      <c r="L429" s="887"/>
      <c r="M429" s="137" t="s">
        <v>424</v>
      </c>
      <c r="N429" s="143"/>
      <c r="O429" s="139" t="s">
        <v>426</v>
      </c>
      <c r="P429" s="119"/>
      <c r="Q429" s="120"/>
      <c r="R429" s="120"/>
      <c r="S429" s="119"/>
      <c r="T429" s="119"/>
    </row>
    <row r="430" spans="1:21">
      <c r="B430" s="131" t="s">
        <v>440</v>
      </c>
      <c r="C430" s="132"/>
      <c r="D430" s="133" t="s">
        <v>1149</v>
      </c>
      <c r="E430" s="598" t="str">
        <f>'消耗品-中間3'!V14</f>
        <v>-</v>
      </c>
      <c r="F430" s="598" t="str">
        <f t="shared" si="15"/>
        <v>-</v>
      </c>
      <c r="G430" s="598" t="str">
        <f t="shared" si="16"/>
        <v>-</v>
      </c>
      <c r="H430" s="603" t="str">
        <f t="shared" si="17"/>
        <v>-</v>
      </c>
      <c r="I430" s="608"/>
      <c r="J430" s="606"/>
      <c r="K430" s="131" t="s">
        <v>428</v>
      </c>
      <c r="L430" s="887"/>
      <c r="M430" s="137" t="s">
        <v>424</v>
      </c>
      <c r="N430" s="143"/>
      <c r="O430" s="139" t="s">
        <v>426</v>
      </c>
      <c r="P430" s="119"/>
      <c r="Q430" s="120"/>
      <c r="R430" s="120"/>
      <c r="S430" s="119"/>
      <c r="T430" s="119"/>
    </row>
    <row r="431" spans="1:21">
      <c r="B431" s="131" t="s">
        <v>441</v>
      </c>
      <c r="C431" s="132"/>
      <c r="D431" s="133" t="s">
        <v>1150</v>
      </c>
      <c r="E431" s="598" t="str">
        <f>'消耗品-中間3'!V15</f>
        <v>-</v>
      </c>
      <c r="F431" s="598" t="str">
        <f t="shared" si="15"/>
        <v>-</v>
      </c>
      <c r="G431" s="598" t="str">
        <f t="shared" si="16"/>
        <v>-</v>
      </c>
      <c r="H431" s="603" t="str">
        <f t="shared" si="17"/>
        <v>-</v>
      </c>
      <c r="I431" s="608"/>
      <c r="J431" s="606"/>
      <c r="K431" s="131" t="s">
        <v>430</v>
      </c>
      <c r="L431" s="887"/>
      <c r="M431" s="137" t="s">
        <v>424</v>
      </c>
      <c r="N431" s="143"/>
      <c r="O431" s="139" t="s">
        <v>426</v>
      </c>
      <c r="P431" s="119"/>
      <c r="Q431" s="120"/>
      <c r="R431" s="120"/>
      <c r="S431" s="119"/>
      <c r="T431" s="119"/>
    </row>
    <row r="432" spans="1:21">
      <c r="B432" s="131" t="s">
        <v>442</v>
      </c>
      <c r="C432" s="132"/>
      <c r="D432" s="133" t="s">
        <v>1151</v>
      </c>
      <c r="E432" s="598" t="str">
        <f>'消耗品-中間3'!V16</f>
        <v>-</v>
      </c>
      <c r="F432" s="598" t="str">
        <f t="shared" si="15"/>
        <v>-</v>
      </c>
      <c r="G432" s="598" t="str">
        <f t="shared" si="16"/>
        <v>-</v>
      </c>
      <c r="H432" s="603" t="str">
        <f t="shared" si="17"/>
        <v>-</v>
      </c>
      <c r="I432" s="608"/>
      <c r="J432" s="607"/>
      <c r="K432" s="131" t="s">
        <v>433</v>
      </c>
      <c r="L432" s="887"/>
      <c r="M432" s="137" t="s">
        <v>424</v>
      </c>
      <c r="N432" s="143"/>
      <c r="O432" s="139" t="s">
        <v>426</v>
      </c>
      <c r="P432" s="119"/>
      <c r="Q432" s="120"/>
      <c r="R432" s="120"/>
      <c r="S432" s="119"/>
      <c r="T432" s="119"/>
    </row>
    <row r="433" spans="1:22">
      <c r="B433" s="131" t="s">
        <v>443</v>
      </c>
      <c r="C433" s="132"/>
      <c r="D433" s="133" t="s">
        <v>1152</v>
      </c>
      <c r="E433" s="598" t="str">
        <f>'消耗品-中間3'!V17</f>
        <v>-</v>
      </c>
      <c r="F433" s="598" t="str">
        <f t="shared" si="15"/>
        <v>-</v>
      </c>
      <c r="G433" s="598" t="str">
        <f t="shared" si="16"/>
        <v>-</v>
      </c>
      <c r="H433" s="603" t="str">
        <f t="shared" si="17"/>
        <v>-</v>
      </c>
      <c r="I433" s="157"/>
      <c r="J433" s="165" t="s">
        <v>439</v>
      </c>
      <c r="K433" s="131" t="s">
        <v>444</v>
      </c>
      <c r="L433" s="887"/>
      <c r="M433" s="159" t="s">
        <v>445</v>
      </c>
      <c r="N433" s="160"/>
      <c r="O433" s="161" t="s">
        <v>446</v>
      </c>
      <c r="P433" s="162"/>
      <c r="Q433" s="163"/>
      <c r="R433" s="163"/>
      <c r="S433" s="162"/>
      <c r="T433" s="162"/>
    </row>
    <row r="434" spans="1:22">
      <c r="B434" s="131" t="s">
        <v>447</v>
      </c>
      <c r="C434" s="132"/>
      <c r="D434" s="133" t="s">
        <v>1153</v>
      </c>
      <c r="E434" s="598" t="str">
        <f>'消耗品-中間3'!V18</f>
        <v>-</v>
      </c>
      <c r="F434" s="598" t="str">
        <f t="shared" si="15"/>
        <v>-</v>
      </c>
      <c r="G434" s="598" t="str">
        <f t="shared" si="16"/>
        <v>-</v>
      </c>
      <c r="H434" s="603" t="str">
        <f t="shared" si="17"/>
        <v>-</v>
      </c>
      <c r="I434" s="157"/>
      <c r="J434" s="165" t="s">
        <v>448</v>
      </c>
      <c r="K434" s="131" t="s">
        <v>449</v>
      </c>
      <c r="L434" s="887"/>
      <c r="M434" s="159" t="s">
        <v>445</v>
      </c>
      <c r="N434" s="160"/>
      <c r="O434" s="183" t="s">
        <v>467</v>
      </c>
      <c r="P434" s="162"/>
      <c r="Q434" s="163"/>
      <c r="R434" s="163"/>
      <c r="S434" s="162"/>
      <c r="T434" s="162"/>
      <c r="U434" s="119"/>
    </row>
    <row r="435" spans="1:22">
      <c r="B435" s="131" t="s">
        <v>1141</v>
      </c>
      <c r="C435" s="132"/>
      <c r="D435" s="133"/>
      <c r="E435" s="598" t="str">
        <f>'消耗品-中間3'!V19</f>
        <v>-</v>
      </c>
      <c r="F435" s="598" t="str">
        <f t="shared" si="15"/>
        <v>-</v>
      </c>
      <c r="G435" s="598" t="str">
        <f t="shared" si="16"/>
        <v>-</v>
      </c>
      <c r="H435" s="603" t="str">
        <f t="shared" si="17"/>
        <v>-</v>
      </c>
      <c r="I435" s="157"/>
      <c r="J435" s="609"/>
      <c r="K435" s="610"/>
      <c r="L435" s="887"/>
      <c r="M435" s="159"/>
      <c r="N435" s="160"/>
      <c r="O435" s="183" t="s">
        <v>467</v>
      </c>
      <c r="P435" s="162"/>
      <c r="Q435" s="163"/>
      <c r="R435" s="163"/>
      <c r="S435" s="162"/>
      <c r="T435" s="162"/>
      <c r="U435" s="119"/>
    </row>
    <row r="436" spans="1:22">
      <c r="B436" s="131" t="s">
        <v>450</v>
      </c>
      <c r="C436" s="132"/>
      <c r="D436" s="133" t="s">
        <v>1154</v>
      </c>
      <c r="E436" s="598" t="str">
        <f>'消耗品-中間3'!V20</f>
        <v>-</v>
      </c>
      <c r="F436" s="598" t="str">
        <f t="shared" si="15"/>
        <v>-</v>
      </c>
      <c r="G436" s="598" t="str">
        <f t="shared" si="16"/>
        <v>-</v>
      </c>
      <c r="H436" s="603" t="str">
        <f t="shared" si="17"/>
        <v>-</v>
      </c>
      <c r="I436" s="608"/>
      <c r="J436" s="165" t="s">
        <v>451</v>
      </c>
      <c r="K436" s="131" t="s">
        <v>444</v>
      </c>
      <c r="L436" s="887"/>
      <c r="M436" s="137" t="s">
        <v>424</v>
      </c>
      <c r="N436" s="143"/>
      <c r="O436" s="166" t="s">
        <v>426</v>
      </c>
      <c r="P436" s="119"/>
      <c r="Q436" s="120"/>
      <c r="R436" s="120"/>
      <c r="S436" s="119"/>
      <c r="T436" s="119"/>
      <c r="U436" s="119"/>
      <c r="V436" s="119"/>
    </row>
    <row r="437" spans="1:22">
      <c r="B437" s="131" t="s">
        <v>452</v>
      </c>
      <c r="C437" s="132"/>
      <c r="D437" s="133" t="s">
        <v>1155</v>
      </c>
      <c r="E437" s="598" t="str">
        <f>'消耗品-中間3'!V21</f>
        <v>-</v>
      </c>
      <c r="F437" s="598" t="str">
        <f t="shared" si="15"/>
        <v>-</v>
      </c>
      <c r="G437" s="598" t="str">
        <f t="shared" si="16"/>
        <v>-</v>
      </c>
      <c r="H437" s="603" t="str">
        <f t="shared" si="17"/>
        <v>-</v>
      </c>
      <c r="I437" s="608"/>
      <c r="J437" s="165" t="s">
        <v>453</v>
      </c>
      <c r="K437" s="131" t="s">
        <v>444</v>
      </c>
      <c r="L437" s="887"/>
      <c r="M437" s="137" t="s">
        <v>424</v>
      </c>
      <c r="N437" s="143"/>
      <c r="O437" s="183" t="s">
        <v>467</v>
      </c>
      <c r="P437" s="119"/>
      <c r="Q437" s="120"/>
      <c r="R437" s="120"/>
      <c r="S437" s="119"/>
      <c r="T437" s="119"/>
      <c r="U437" s="148"/>
      <c r="V437" s="119"/>
    </row>
    <row r="438" spans="1:22">
      <c r="B438" s="131" t="s">
        <v>454</v>
      </c>
      <c r="C438" s="132"/>
      <c r="D438" s="133" t="s">
        <v>1156</v>
      </c>
      <c r="E438" s="598" t="str">
        <f>'消耗品-中間3'!V22</f>
        <v>-</v>
      </c>
      <c r="F438" s="598" t="str">
        <f t="shared" si="15"/>
        <v>-</v>
      </c>
      <c r="G438" s="598" t="str">
        <f t="shared" si="16"/>
        <v>-</v>
      </c>
      <c r="H438" s="603" t="str">
        <f t="shared" si="17"/>
        <v>-</v>
      </c>
      <c r="I438" s="168"/>
      <c r="J438" s="165" t="s">
        <v>455</v>
      </c>
      <c r="K438" s="131" t="s">
        <v>449</v>
      </c>
      <c r="L438" s="887"/>
      <c r="M438" s="170" t="s">
        <v>456</v>
      </c>
      <c r="N438" s="171"/>
      <c r="O438" s="183" t="s">
        <v>467</v>
      </c>
      <c r="P438" s="172"/>
      <c r="Q438" s="173"/>
      <c r="R438" s="173"/>
      <c r="S438" s="172"/>
      <c r="T438" s="172"/>
      <c r="U438" s="119"/>
      <c r="V438" s="119"/>
    </row>
    <row r="439" spans="1:22" s="150" customFormat="1">
      <c r="A439" s="600"/>
      <c r="B439" s="131" t="s">
        <v>457</v>
      </c>
      <c r="C439" s="132"/>
      <c r="D439" s="133" t="s">
        <v>1157</v>
      </c>
      <c r="E439" s="598" t="str">
        <f>'消耗品-中間3'!V23</f>
        <v>-</v>
      </c>
      <c r="F439" s="598" t="str">
        <f t="shared" si="15"/>
        <v>-</v>
      </c>
      <c r="G439" s="598" t="str">
        <f t="shared" si="16"/>
        <v>-</v>
      </c>
      <c r="H439" s="603" t="str">
        <f t="shared" si="17"/>
        <v>-</v>
      </c>
      <c r="I439" s="608"/>
      <c r="J439" s="165" t="s">
        <v>395</v>
      </c>
      <c r="K439" s="131" t="s">
        <v>433</v>
      </c>
      <c r="L439" s="887"/>
      <c r="M439" s="137" t="s">
        <v>424</v>
      </c>
      <c r="N439" s="143"/>
      <c r="O439" s="183" t="s">
        <v>467</v>
      </c>
      <c r="P439" s="119"/>
      <c r="Q439" s="120"/>
      <c r="R439" s="120"/>
      <c r="S439" s="119"/>
      <c r="T439" s="119"/>
      <c r="U439" s="119"/>
      <c r="V439" s="148"/>
    </row>
    <row r="440" spans="1:22">
      <c r="B440" s="131" t="s">
        <v>458</v>
      </c>
      <c r="C440" s="132"/>
      <c r="D440" s="133" t="s">
        <v>1158</v>
      </c>
      <c r="E440" s="598" t="str">
        <f>'消耗品-中間3'!V24</f>
        <v>-</v>
      </c>
      <c r="F440" s="598" t="str">
        <f t="shared" si="15"/>
        <v>-</v>
      </c>
      <c r="G440" s="598" t="str">
        <f t="shared" si="16"/>
        <v>-</v>
      </c>
      <c r="H440" s="603" t="str">
        <f t="shared" si="17"/>
        <v>-</v>
      </c>
      <c r="I440" s="608"/>
      <c r="J440" s="165" t="s">
        <v>459</v>
      </c>
      <c r="K440" s="131" t="s">
        <v>444</v>
      </c>
      <c r="L440" s="887"/>
      <c r="M440" s="175" t="s">
        <v>460</v>
      </c>
      <c r="N440" s="143"/>
      <c r="O440" s="183" t="s">
        <v>467</v>
      </c>
      <c r="P440" s="162"/>
      <c r="Q440" s="120"/>
      <c r="R440" s="120"/>
      <c r="S440" s="119"/>
      <c r="T440" s="119"/>
      <c r="U440" s="119"/>
      <c r="V440" s="119"/>
    </row>
    <row r="441" spans="1:22">
      <c r="B441" s="131" t="s">
        <v>461</v>
      </c>
      <c r="C441" s="132"/>
      <c r="D441" s="133" t="s">
        <v>1159</v>
      </c>
      <c r="E441" s="598" t="str">
        <f>'消耗品-中間3'!V25</f>
        <v>-</v>
      </c>
      <c r="F441" s="598" t="str">
        <f t="shared" si="15"/>
        <v>-</v>
      </c>
      <c r="G441" s="598" t="str">
        <f t="shared" si="16"/>
        <v>-</v>
      </c>
      <c r="H441" s="603" t="str">
        <f t="shared" si="17"/>
        <v>-</v>
      </c>
      <c r="I441" s="157"/>
      <c r="J441" s="165" t="s">
        <v>462</v>
      </c>
      <c r="K441" s="131" t="s">
        <v>449</v>
      </c>
      <c r="L441" s="887"/>
      <c r="M441" s="175" t="s">
        <v>460</v>
      </c>
      <c r="N441" s="160"/>
      <c r="O441" s="161" t="s">
        <v>446</v>
      </c>
      <c r="P441" s="162"/>
      <c r="Q441" s="163"/>
      <c r="R441" s="163"/>
      <c r="S441" s="162"/>
      <c r="T441" s="162"/>
      <c r="U441" s="119"/>
      <c r="V441" s="119"/>
    </row>
    <row r="442" spans="1:22">
      <c r="B442" s="131" t="s">
        <v>394</v>
      </c>
      <c r="C442" s="132"/>
      <c r="D442" s="133" t="s">
        <v>1160</v>
      </c>
      <c r="E442" s="598" t="str">
        <f>'消耗品-中間3'!V26</f>
        <v>-</v>
      </c>
      <c r="F442" s="598" t="str">
        <f t="shared" si="15"/>
        <v>-</v>
      </c>
      <c r="G442" s="598" t="str">
        <f t="shared" si="16"/>
        <v>-</v>
      </c>
      <c r="H442" s="603" t="str">
        <f t="shared" si="17"/>
        <v>-</v>
      </c>
      <c r="I442" s="608"/>
      <c r="J442" s="165" t="s">
        <v>463</v>
      </c>
      <c r="K442" s="131" t="s">
        <v>444</v>
      </c>
      <c r="L442" s="887"/>
      <c r="M442" s="175" t="s">
        <v>460</v>
      </c>
      <c r="N442" s="143"/>
      <c r="O442" s="161" t="s">
        <v>446</v>
      </c>
      <c r="P442" s="162"/>
      <c r="Q442" s="120"/>
      <c r="R442" s="120"/>
      <c r="S442" s="119"/>
      <c r="T442" s="119"/>
      <c r="U442" s="119"/>
      <c r="V442" s="119"/>
    </row>
    <row r="443" spans="1:22">
      <c r="B443" s="131" t="s">
        <v>464</v>
      </c>
      <c r="C443" s="132"/>
      <c r="D443" s="133" t="s">
        <v>1161</v>
      </c>
      <c r="E443" s="598" t="str">
        <f>'消耗品-中間3'!V28</f>
        <v>-</v>
      </c>
      <c r="F443" s="598" t="str">
        <f t="shared" si="15"/>
        <v>-</v>
      </c>
      <c r="G443" s="598" t="str">
        <f t="shared" si="16"/>
        <v>-</v>
      </c>
      <c r="H443" s="603" t="str">
        <f t="shared" si="17"/>
        <v>-</v>
      </c>
      <c r="I443" s="179"/>
      <c r="J443" s="165" t="s">
        <v>465</v>
      </c>
      <c r="K443" s="131" t="s">
        <v>449</v>
      </c>
      <c r="L443" s="887"/>
      <c r="M443" s="181" t="s">
        <v>466</v>
      </c>
      <c r="N443" s="182"/>
      <c r="O443" s="183" t="s">
        <v>467</v>
      </c>
      <c r="P443" s="184"/>
      <c r="Q443" s="185"/>
      <c r="R443" s="185"/>
      <c r="S443" s="184"/>
      <c r="T443" s="184"/>
      <c r="U443" s="119"/>
      <c r="V443" s="119"/>
    </row>
    <row r="444" spans="1:22">
      <c r="B444" s="131" t="s">
        <v>468</v>
      </c>
      <c r="C444" s="132"/>
      <c r="D444" s="133" t="s">
        <v>1162</v>
      </c>
      <c r="E444" s="598" t="str">
        <f>'消耗品-中間3'!V33</f>
        <v>-</v>
      </c>
      <c r="F444" s="598" t="str">
        <f t="shared" si="15"/>
        <v>-</v>
      </c>
      <c r="G444" s="598" t="str">
        <f t="shared" si="16"/>
        <v>-</v>
      </c>
      <c r="H444" s="603" t="str">
        <f t="shared" si="17"/>
        <v>-</v>
      </c>
      <c r="I444" s="179"/>
      <c r="J444" s="165" t="s">
        <v>469</v>
      </c>
      <c r="K444" s="131" t="s">
        <v>449</v>
      </c>
      <c r="L444" s="887"/>
      <c r="M444" s="181" t="s">
        <v>466</v>
      </c>
      <c r="N444" s="182"/>
      <c r="O444" s="183" t="s">
        <v>467</v>
      </c>
      <c r="P444" s="184"/>
      <c r="Q444" s="185"/>
      <c r="R444" s="185"/>
      <c r="S444" s="184"/>
      <c r="T444" s="184"/>
      <c r="U444" s="162"/>
      <c r="V444" s="119"/>
    </row>
    <row r="445" spans="1:22">
      <c r="B445" s="131" t="s">
        <v>470</v>
      </c>
      <c r="C445" s="132"/>
      <c r="D445" s="133" t="s">
        <v>1163</v>
      </c>
      <c r="E445" s="598" t="str">
        <f>'消耗品-中間3'!V29</f>
        <v>-</v>
      </c>
      <c r="F445" s="598" t="str">
        <f t="shared" si="15"/>
        <v>-</v>
      </c>
      <c r="G445" s="598" t="str">
        <f t="shared" si="16"/>
        <v>-</v>
      </c>
      <c r="H445" s="603" t="str">
        <f t="shared" si="17"/>
        <v>-</v>
      </c>
      <c r="I445" s="157"/>
      <c r="J445" s="165" t="s">
        <v>471</v>
      </c>
      <c r="K445" s="136" t="s">
        <v>422</v>
      </c>
      <c r="L445" s="887"/>
      <c r="M445" s="159" t="s">
        <v>445</v>
      </c>
      <c r="N445" s="143"/>
      <c r="O445" s="183" t="s">
        <v>467</v>
      </c>
      <c r="P445" s="162"/>
      <c r="Q445" s="120"/>
      <c r="R445" s="120"/>
      <c r="S445" s="119"/>
      <c r="T445" s="119"/>
      <c r="U445" s="162"/>
      <c r="V445" s="119"/>
    </row>
    <row r="446" spans="1:22" s="164" customFormat="1">
      <c r="A446" s="154"/>
      <c r="B446" s="131" t="s">
        <v>472</v>
      </c>
      <c r="C446" s="132"/>
      <c r="D446" s="133" t="s">
        <v>1164</v>
      </c>
      <c r="E446" s="598" t="str">
        <f>'消耗品-中間3'!V30</f>
        <v>-</v>
      </c>
      <c r="F446" s="598" t="str">
        <f t="shared" si="15"/>
        <v>-</v>
      </c>
      <c r="G446" s="598" t="str">
        <f t="shared" si="16"/>
        <v>-</v>
      </c>
      <c r="H446" s="603" t="str">
        <f t="shared" si="17"/>
        <v>-</v>
      </c>
      <c r="I446" s="157"/>
      <c r="J446" s="165" t="s">
        <v>471</v>
      </c>
      <c r="K446" s="131" t="s">
        <v>428</v>
      </c>
      <c r="L446" s="887"/>
      <c r="M446" s="159" t="s">
        <v>445</v>
      </c>
      <c r="N446" s="143"/>
      <c r="O446" s="183" t="s">
        <v>467</v>
      </c>
      <c r="P446" s="162"/>
      <c r="Q446" s="120"/>
      <c r="R446" s="120"/>
      <c r="S446" s="119"/>
      <c r="T446" s="119"/>
      <c r="U446" s="162"/>
      <c r="V446" s="162"/>
    </row>
    <row r="447" spans="1:22" s="164" customFormat="1">
      <c r="A447" s="154"/>
      <c r="B447" s="131" t="s">
        <v>473</v>
      </c>
      <c r="C447" s="132"/>
      <c r="D447" s="133" t="s">
        <v>1165</v>
      </c>
      <c r="E447" s="598" t="str">
        <f>'消耗品-中間3'!V31</f>
        <v>-</v>
      </c>
      <c r="F447" s="598" t="str">
        <f t="shared" si="15"/>
        <v>-</v>
      </c>
      <c r="G447" s="598" t="str">
        <f t="shared" si="16"/>
        <v>-</v>
      </c>
      <c r="H447" s="603" t="str">
        <f t="shared" si="17"/>
        <v>-</v>
      </c>
      <c r="I447" s="157"/>
      <c r="J447" s="165" t="s">
        <v>471</v>
      </c>
      <c r="K447" s="131" t="s">
        <v>430</v>
      </c>
      <c r="L447" s="887"/>
      <c r="M447" s="159" t="s">
        <v>445</v>
      </c>
      <c r="N447" s="143"/>
      <c r="O447" s="183" t="s">
        <v>467</v>
      </c>
      <c r="P447" s="162"/>
      <c r="Q447" s="120"/>
      <c r="R447" s="120"/>
      <c r="S447" s="119"/>
      <c r="T447" s="119"/>
      <c r="U447" s="119"/>
      <c r="V447" s="162"/>
    </row>
    <row r="448" spans="1:22" s="164" customFormat="1">
      <c r="A448" s="154"/>
      <c r="B448" s="131" t="s">
        <v>474</v>
      </c>
      <c r="C448" s="132"/>
      <c r="D448" s="133" t="s">
        <v>1166</v>
      </c>
      <c r="E448" s="598" t="str">
        <f>'消耗品-中間3'!V32</f>
        <v>-</v>
      </c>
      <c r="F448" s="598" t="str">
        <f t="shared" si="15"/>
        <v>-</v>
      </c>
      <c r="G448" s="598" t="str">
        <f t="shared" si="16"/>
        <v>-</v>
      </c>
      <c r="H448" s="603" t="str">
        <f t="shared" si="17"/>
        <v>-</v>
      </c>
      <c r="I448" s="157"/>
      <c r="J448" s="165" t="s">
        <v>471</v>
      </c>
      <c r="K448" s="131" t="s">
        <v>433</v>
      </c>
      <c r="L448" s="887"/>
      <c r="M448" s="159" t="s">
        <v>445</v>
      </c>
      <c r="N448" s="143"/>
      <c r="O448" s="183" t="s">
        <v>467</v>
      </c>
      <c r="P448" s="162"/>
      <c r="Q448" s="120"/>
      <c r="R448" s="120"/>
      <c r="S448" s="119"/>
      <c r="T448" s="119"/>
      <c r="U448" s="119"/>
      <c r="V448" s="162"/>
    </row>
    <row r="449" spans="1:22">
      <c r="B449" s="131" t="s">
        <v>483</v>
      </c>
      <c r="C449" s="132"/>
      <c r="D449" s="133" t="s">
        <v>1167</v>
      </c>
      <c r="E449" s="598" t="str">
        <f>'消耗品-中間3'!V34</f>
        <v>-</v>
      </c>
      <c r="F449" s="598" t="str">
        <f t="shared" si="15"/>
        <v>-</v>
      </c>
      <c r="G449" s="598" t="str">
        <f t="shared" si="16"/>
        <v>-</v>
      </c>
      <c r="H449" s="603" t="str">
        <f t="shared" si="17"/>
        <v>-</v>
      </c>
      <c r="I449" s="157"/>
      <c r="J449" s="165" t="s">
        <v>483</v>
      </c>
      <c r="K449" s="131" t="s">
        <v>449</v>
      </c>
      <c r="L449" s="887"/>
      <c r="M449" s="159" t="s">
        <v>445</v>
      </c>
      <c r="N449" s="160"/>
      <c r="O449" s="183" t="s">
        <v>467</v>
      </c>
      <c r="P449" s="162"/>
      <c r="Q449" s="163"/>
      <c r="R449" s="163"/>
      <c r="S449" s="162"/>
      <c r="T449" s="162"/>
      <c r="U449" s="172"/>
      <c r="V449" s="119"/>
    </row>
    <row r="450" spans="1:22">
      <c r="B450" s="131" t="s">
        <v>484</v>
      </c>
      <c r="C450" s="132"/>
      <c r="D450" s="133" t="s">
        <v>1168</v>
      </c>
      <c r="E450" s="598" t="str">
        <f>'消耗品-中間3'!V35</f>
        <v>-</v>
      </c>
      <c r="F450" s="598" t="str">
        <f t="shared" si="15"/>
        <v>-</v>
      </c>
      <c r="G450" s="598" t="str">
        <f t="shared" si="16"/>
        <v>-</v>
      </c>
      <c r="H450" s="603" t="str">
        <f t="shared" si="17"/>
        <v>-</v>
      </c>
      <c r="I450" s="157"/>
      <c r="J450" s="165" t="s">
        <v>484</v>
      </c>
      <c r="K450" s="131" t="s">
        <v>449</v>
      </c>
      <c r="L450" s="887"/>
      <c r="M450" s="159" t="s">
        <v>445</v>
      </c>
      <c r="N450" s="160"/>
      <c r="O450" s="183" t="s">
        <v>467</v>
      </c>
      <c r="P450" s="162"/>
      <c r="Q450" s="163"/>
      <c r="R450" s="163"/>
      <c r="S450" s="162"/>
      <c r="T450" s="162"/>
      <c r="U450" s="119"/>
      <c r="V450" s="119"/>
    </row>
    <row r="451" spans="1:22" s="174" customFormat="1">
      <c r="A451" s="601"/>
      <c r="B451" s="131" t="s">
        <v>485</v>
      </c>
      <c r="C451" s="132"/>
      <c r="D451" s="133" t="s">
        <v>1169</v>
      </c>
      <c r="E451" s="598" t="str">
        <f>'消耗品-中間3'!V36</f>
        <v>-</v>
      </c>
      <c r="F451" s="598" t="str">
        <f t="shared" si="15"/>
        <v>-</v>
      </c>
      <c r="G451" s="598" t="str">
        <f t="shared" si="16"/>
        <v>-</v>
      </c>
      <c r="H451" s="603" t="str">
        <f t="shared" si="17"/>
        <v>-</v>
      </c>
      <c r="I451" s="157"/>
      <c r="J451" s="165" t="s">
        <v>485</v>
      </c>
      <c r="K451" s="131" t="s">
        <v>449</v>
      </c>
      <c r="L451" s="887"/>
      <c r="M451" s="159" t="s">
        <v>445</v>
      </c>
      <c r="N451" s="160"/>
      <c r="O451" s="183" t="s">
        <v>467</v>
      </c>
      <c r="P451" s="162"/>
      <c r="Q451" s="163"/>
      <c r="R451" s="163"/>
      <c r="S451" s="162"/>
      <c r="T451" s="162"/>
      <c r="U451" s="119"/>
      <c r="V451" s="172"/>
    </row>
    <row r="452" spans="1:22">
      <c r="B452" s="131" t="s">
        <v>1140</v>
      </c>
      <c r="C452" s="132"/>
      <c r="D452" s="133"/>
      <c r="E452" s="598" t="str">
        <f>'消耗品-中間3'!V37</f>
        <v>-</v>
      </c>
      <c r="F452" s="598" t="str">
        <f t="shared" si="15"/>
        <v>-</v>
      </c>
      <c r="G452" s="598" t="str">
        <f t="shared" si="16"/>
        <v>-</v>
      </c>
      <c r="H452" s="603" t="str">
        <f t="shared" si="17"/>
        <v>-</v>
      </c>
      <c r="I452" s="157"/>
      <c r="J452" s="609"/>
      <c r="K452" s="610"/>
      <c r="L452" s="887"/>
      <c r="M452" s="159"/>
      <c r="N452" s="160"/>
      <c r="O452" s="183" t="s">
        <v>467</v>
      </c>
      <c r="P452" s="162"/>
      <c r="Q452" s="163"/>
      <c r="R452" s="163"/>
      <c r="S452" s="162"/>
      <c r="T452" s="162"/>
      <c r="U452" s="162"/>
      <c r="V452" s="119"/>
    </row>
    <row r="453" spans="1:22">
      <c r="B453" s="131" t="s">
        <v>1139</v>
      </c>
      <c r="C453" s="132"/>
      <c r="D453" s="133"/>
      <c r="E453" s="598" t="str">
        <f>'消耗品-中間3'!V27</f>
        <v>-</v>
      </c>
      <c r="F453" s="598" t="str">
        <f t="shared" si="15"/>
        <v>-</v>
      </c>
      <c r="G453" s="598" t="str">
        <f t="shared" si="16"/>
        <v>-</v>
      </c>
      <c r="H453" s="603" t="str">
        <f t="shared" si="17"/>
        <v>-</v>
      </c>
      <c r="I453" s="157"/>
      <c r="J453" s="609"/>
      <c r="K453" s="610"/>
      <c r="L453" s="887"/>
      <c r="M453" s="159"/>
      <c r="N453" s="160"/>
      <c r="O453" s="183" t="s">
        <v>467</v>
      </c>
      <c r="P453" s="162"/>
      <c r="Q453" s="163"/>
      <c r="R453" s="163"/>
      <c r="S453" s="162"/>
      <c r="T453" s="162"/>
      <c r="U453" s="119"/>
      <c r="V453" s="119"/>
    </row>
    <row r="454" spans="1:22" s="164" customFormat="1">
      <c r="A454" s="100"/>
      <c r="B454" s="131" t="s">
        <v>475</v>
      </c>
      <c r="C454" s="132"/>
      <c r="D454" s="133" t="s">
        <v>1170</v>
      </c>
      <c r="E454" s="598" t="str">
        <f>'消耗品-中間3'!V38</f>
        <v>-</v>
      </c>
      <c r="F454" s="598" t="str">
        <f t="shared" si="15"/>
        <v>-</v>
      </c>
      <c r="G454" s="598" t="str">
        <f t="shared" si="16"/>
        <v>-</v>
      </c>
      <c r="H454" s="603" t="str">
        <f t="shared" si="17"/>
        <v>-</v>
      </c>
      <c r="I454" s="157"/>
      <c r="J454" s="165" t="s">
        <v>476</v>
      </c>
      <c r="K454" s="131" t="s">
        <v>477</v>
      </c>
      <c r="L454" s="887"/>
      <c r="M454" s="159" t="s">
        <v>445</v>
      </c>
      <c r="N454" s="143"/>
      <c r="O454" s="183" t="s">
        <v>467</v>
      </c>
      <c r="P454" s="162"/>
      <c r="Q454" s="120"/>
      <c r="R454" s="120"/>
      <c r="S454" s="119"/>
      <c r="T454" s="119"/>
      <c r="U454" s="184"/>
      <c r="V454" s="162"/>
    </row>
    <row r="455" spans="1:22">
      <c r="B455" s="131" t="s">
        <v>478</v>
      </c>
      <c r="C455" s="132"/>
      <c r="D455" s="133" t="s">
        <v>1171</v>
      </c>
      <c r="E455" s="598" t="str">
        <f>'消耗品-中間3'!V39</f>
        <v>-</v>
      </c>
      <c r="F455" s="598" t="str">
        <f t="shared" si="15"/>
        <v>-</v>
      </c>
      <c r="G455" s="598" t="str">
        <f t="shared" si="16"/>
        <v>-</v>
      </c>
      <c r="H455" s="603" t="str">
        <f t="shared" si="17"/>
        <v>-</v>
      </c>
      <c r="I455" s="157"/>
      <c r="J455" s="165" t="s">
        <v>476</v>
      </c>
      <c r="K455" s="131" t="s">
        <v>477</v>
      </c>
      <c r="L455" s="887"/>
      <c r="M455" s="159"/>
      <c r="N455" s="143"/>
      <c r="O455" s="183" t="s">
        <v>467</v>
      </c>
      <c r="P455" s="184"/>
      <c r="Q455" s="120"/>
      <c r="R455" s="120"/>
      <c r="S455" s="119"/>
      <c r="T455" s="119"/>
      <c r="U455" s="184"/>
      <c r="V455" s="119"/>
    </row>
    <row r="456" spans="1:22" s="186" customFormat="1">
      <c r="A456" s="176"/>
      <c r="B456" s="131" t="s">
        <v>479</v>
      </c>
      <c r="C456" s="132"/>
      <c r="D456" s="133" t="s">
        <v>1172</v>
      </c>
      <c r="E456" s="598" t="str">
        <f>'消耗品-中間3'!V40</f>
        <v>-</v>
      </c>
      <c r="F456" s="598" t="str">
        <f t="shared" si="15"/>
        <v>-</v>
      </c>
      <c r="G456" s="598" t="str">
        <f t="shared" si="16"/>
        <v>-</v>
      </c>
      <c r="H456" s="603" t="str">
        <f t="shared" si="17"/>
        <v>-</v>
      </c>
      <c r="I456" s="157"/>
      <c r="J456" s="165" t="s">
        <v>476</v>
      </c>
      <c r="K456" s="131" t="s">
        <v>477</v>
      </c>
      <c r="L456" s="887"/>
      <c r="M456" s="159" t="s">
        <v>445</v>
      </c>
      <c r="N456" s="143"/>
      <c r="O456" s="183" t="s">
        <v>467</v>
      </c>
      <c r="P456" s="184"/>
      <c r="Q456" s="120"/>
      <c r="R456" s="120"/>
      <c r="S456" s="119"/>
      <c r="T456" s="119"/>
      <c r="U456" s="119"/>
      <c r="V456" s="184"/>
    </row>
    <row r="457" spans="1:22" s="186" customFormat="1">
      <c r="A457" s="176"/>
      <c r="B457" s="131" t="s">
        <v>480</v>
      </c>
      <c r="C457" s="132"/>
      <c r="D457" s="133" t="s">
        <v>1173</v>
      </c>
      <c r="E457" s="598" t="str">
        <f>'消耗品-中間3'!V41</f>
        <v>-</v>
      </c>
      <c r="F457" s="598" t="str">
        <f t="shared" si="15"/>
        <v>-</v>
      </c>
      <c r="G457" s="598" t="str">
        <f t="shared" si="16"/>
        <v>-</v>
      </c>
      <c r="H457" s="603" t="str">
        <f t="shared" si="17"/>
        <v>-</v>
      </c>
      <c r="I457" s="157"/>
      <c r="J457" s="165" t="s">
        <v>476</v>
      </c>
      <c r="K457" s="131" t="s">
        <v>477</v>
      </c>
      <c r="L457" s="887"/>
      <c r="M457" s="159" t="s">
        <v>445</v>
      </c>
      <c r="N457" s="143"/>
      <c r="O457" s="183" t="s">
        <v>467</v>
      </c>
      <c r="P457" s="184"/>
      <c r="Q457" s="120"/>
      <c r="R457" s="120"/>
      <c r="S457" s="119"/>
      <c r="T457" s="119"/>
      <c r="U457" s="119"/>
      <c r="V457" s="184"/>
    </row>
    <row r="458" spans="1:22">
      <c r="B458" s="131" t="s">
        <v>481</v>
      </c>
      <c r="C458" s="132"/>
      <c r="D458" s="133" t="s">
        <v>1174</v>
      </c>
      <c r="E458" s="598" t="str">
        <f>'消耗品-中間3'!V42</f>
        <v>-</v>
      </c>
      <c r="F458" s="598" t="str">
        <f t="shared" si="15"/>
        <v>-</v>
      </c>
      <c r="G458" s="598" t="str">
        <f t="shared" si="16"/>
        <v>-</v>
      </c>
      <c r="H458" s="603" t="str">
        <f t="shared" si="17"/>
        <v>-</v>
      </c>
      <c r="I458" s="157"/>
      <c r="J458" s="165" t="s">
        <v>482</v>
      </c>
      <c r="K458" s="131" t="s">
        <v>477</v>
      </c>
      <c r="L458" s="887"/>
      <c r="M458" s="159" t="s">
        <v>445</v>
      </c>
      <c r="N458" s="143"/>
      <c r="O458" s="183" t="s">
        <v>467</v>
      </c>
      <c r="P458" s="184"/>
      <c r="Q458" s="120"/>
      <c r="R458" s="120"/>
      <c r="S458" s="119"/>
      <c r="T458" s="119"/>
      <c r="U458" s="119"/>
      <c r="V458" s="119"/>
    </row>
    <row r="459" spans="1:22">
      <c r="B459" s="131" t="s">
        <v>859</v>
      </c>
      <c r="C459" s="132"/>
      <c r="D459" s="133" t="s">
        <v>1175</v>
      </c>
      <c r="E459" s="598" t="str">
        <f>'消耗品-中間3'!V43</f>
        <v>-</v>
      </c>
      <c r="F459" s="598" t="str">
        <f t="shared" si="15"/>
        <v>-</v>
      </c>
      <c r="G459" s="598" t="str">
        <f t="shared" si="16"/>
        <v>-</v>
      </c>
      <c r="H459" s="603" t="str">
        <f t="shared" si="17"/>
        <v>-</v>
      </c>
      <c r="I459" s="477"/>
      <c r="J459" s="411" t="s">
        <v>860</v>
      </c>
      <c r="K459" s="137" t="s">
        <v>488</v>
      </c>
      <c r="L459" s="887"/>
      <c r="M459" s="159"/>
      <c r="N459" s="143"/>
      <c r="O459" s="183" t="s">
        <v>467</v>
      </c>
      <c r="P459" s="184"/>
      <c r="Q459" s="478"/>
      <c r="R459" s="479"/>
      <c r="S459" s="480"/>
      <c r="T459" s="480"/>
      <c r="U459" s="119"/>
      <c r="V459" s="119"/>
    </row>
    <row r="460" spans="1:22">
      <c r="B460" s="131" t="s">
        <v>861</v>
      </c>
      <c r="C460" s="132"/>
      <c r="D460" s="133" t="s">
        <v>1176</v>
      </c>
      <c r="E460" s="598" t="str">
        <f>'消耗品-中間3'!V44</f>
        <v>-</v>
      </c>
      <c r="F460" s="598" t="str">
        <f t="shared" si="15"/>
        <v>-</v>
      </c>
      <c r="G460" s="598" t="str">
        <f t="shared" si="16"/>
        <v>-</v>
      </c>
      <c r="H460" s="603" t="str">
        <f t="shared" si="17"/>
        <v>-</v>
      </c>
      <c r="I460" s="477"/>
      <c r="J460" s="611" t="s">
        <v>1142</v>
      </c>
      <c r="K460" s="612" t="s">
        <v>739</v>
      </c>
      <c r="L460" s="887"/>
      <c r="M460" s="159"/>
      <c r="N460" s="143"/>
      <c r="O460" s="183" t="s">
        <v>467</v>
      </c>
      <c r="P460" s="184"/>
      <c r="Q460" s="478"/>
      <c r="R460" s="479"/>
      <c r="S460" s="480"/>
      <c r="T460" s="480"/>
      <c r="U460" s="162"/>
      <c r="V460" s="119"/>
    </row>
    <row r="461" spans="1:22">
      <c r="B461" s="131" t="s">
        <v>486</v>
      </c>
      <c r="C461" s="132"/>
      <c r="D461" s="133" t="s">
        <v>1177</v>
      </c>
      <c r="E461" s="598" t="str">
        <f>'消耗品-中間3'!V45</f>
        <v>-</v>
      </c>
      <c r="F461" s="598" t="str">
        <f t="shared" si="15"/>
        <v>-</v>
      </c>
      <c r="G461" s="598" t="str">
        <f t="shared" si="16"/>
        <v>-</v>
      </c>
      <c r="H461" s="603" t="str">
        <f t="shared" si="17"/>
        <v>-</v>
      </c>
      <c r="I461" s="187"/>
      <c r="J461" s="413" t="s">
        <v>487</v>
      </c>
      <c r="K461" s="612" t="s">
        <v>739</v>
      </c>
      <c r="L461" s="887"/>
      <c r="M461" s="181" t="s">
        <v>466</v>
      </c>
      <c r="N461" s="182"/>
      <c r="O461" s="183" t="s">
        <v>467</v>
      </c>
      <c r="P461" s="184"/>
      <c r="Q461" s="185"/>
      <c r="R461" s="185"/>
      <c r="S461" s="184"/>
      <c r="T461" s="184"/>
      <c r="U461" s="162"/>
      <c r="V461" s="119"/>
    </row>
    <row r="462" spans="1:22" s="164" customFormat="1">
      <c r="A462" s="154"/>
      <c r="B462" s="131" t="s">
        <v>489</v>
      </c>
      <c r="C462" s="132"/>
      <c r="D462" s="133" t="s">
        <v>1178</v>
      </c>
      <c r="E462" s="598" t="str">
        <f>'消耗品-中間3'!V46</f>
        <v>-</v>
      </c>
      <c r="F462" s="598" t="str">
        <f t="shared" si="15"/>
        <v>-</v>
      </c>
      <c r="G462" s="598" t="str">
        <f t="shared" si="16"/>
        <v>-</v>
      </c>
      <c r="H462" s="603" t="str">
        <f t="shared" si="17"/>
        <v>-</v>
      </c>
      <c r="I462" s="187"/>
      <c r="J462" s="413" t="s">
        <v>490</v>
      </c>
      <c r="K462" s="612" t="s">
        <v>739</v>
      </c>
      <c r="L462" s="887"/>
      <c r="M462" s="181" t="s">
        <v>466</v>
      </c>
      <c r="N462" s="182"/>
      <c r="O462" s="183" t="s">
        <v>467</v>
      </c>
      <c r="P462" s="190"/>
      <c r="Q462" s="185"/>
      <c r="R462" s="185"/>
      <c r="S462" s="184"/>
      <c r="T462" s="184"/>
      <c r="U462" s="162"/>
      <c r="V462" s="162"/>
    </row>
    <row r="463" spans="1:22" s="164" customFormat="1">
      <c r="A463" s="154"/>
      <c r="B463" s="131" t="s">
        <v>492</v>
      </c>
      <c r="C463" s="132"/>
      <c r="D463" s="133" t="s">
        <v>1179</v>
      </c>
      <c r="E463" s="598" t="str">
        <f>'消耗品-中間3'!V47</f>
        <v>-</v>
      </c>
      <c r="F463" s="598" t="str">
        <f t="shared" si="15"/>
        <v>-</v>
      </c>
      <c r="G463" s="598" t="str">
        <f t="shared" si="16"/>
        <v>-</v>
      </c>
      <c r="H463" s="603" t="str">
        <f t="shared" si="17"/>
        <v>-</v>
      </c>
      <c r="I463" s="187"/>
      <c r="J463" s="413" t="s">
        <v>493</v>
      </c>
      <c r="K463" s="612" t="s">
        <v>739</v>
      </c>
      <c r="L463" s="887"/>
      <c r="M463" s="181" t="s">
        <v>466</v>
      </c>
      <c r="N463" s="182"/>
      <c r="O463" s="183" t="s">
        <v>467</v>
      </c>
      <c r="P463" s="190"/>
      <c r="Q463" s="185"/>
      <c r="R463" s="185"/>
      <c r="S463" s="184"/>
      <c r="T463" s="184"/>
      <c r="U463" s="162"/>
      <c r="V463" s="162"/>
    </row>
    <row r="464" spans="1:22" s="164" customFormat="1">
      <c r="A464" s="154"/>
      <c r="B464" s="131" t="s">
        <v>494</v>
      </c>
      <c r="C464" s="132"/>
      <c r="D464" s="151" t="s">
        <v>1180</v>
      </c>
      <c r="E464" s="599" t="str">
        <f>'消耗品-中間3'!V48</f>
        <v>-</v>
      </c>
      <c r="F464" s="599" t="str">
        <f t="shared" si="15"/>
        <v>-</v>
      </c>
      <c r="G464" s="599" t="str">
        <f t="shared" si="16"/>
        <v>-</v>
      </c>
      <c r="H464" s="603" t="str">
        <f t="shared" si="17"/>
        <v>-</v>
      </c>
      <c r="I464" s="191"/>
      <c r="J464" s="413" t="s">
        <v>495</v>
      </c>
      <c r="K464" s="612" t="s">
        <v>739</v>
      </c>
      <c r="L464" s="888"/>
      <c r="M464" s="181" t="s">
        <v>466</v>
      </c>
      <c r="N464" s="193"/>
      <c r="O464" s="183" t="s">
        <v>467</v>
      </c>
      <c r="P464" s="190"/>
      <c r="Q464" s="185"/>
      <c r="R464" s="185"/>
      <c r="S464" s="184"/>
      <c r="T464" s="184"/>
      <c r="U464" s="162"/>
      <c r="V464" s="162"/>
    </row>
    <row r="465" spans="1:22" s="164" customFormat="1">
      <c r="A465" s="154"/>
      <c r="B465" s="109"/>
      <c r="C465" s="194"/>
      <c r="D465" s="194"/>
      <c r="E465" s="675"/>
      <c r="F465" s="675"/>
      <c r="G465" s="675"/>
      <c r="H465" s="675"/>
      <c r="I465" s="109"/>
      <c r="J465" s="109"/>
      <c r="K465" s="104"/>
      <c r="L465" s="105"/>
      <c r="M465" s="105"/>
      <c r="N465" s="103"/>
      <c r="O465" s="103"/>
      <c r="P465" s="103"/>
      <c r="Q465" s="105"/>
      <c r="R465" s="105"/>
      <c r="S465" s="103"/>
      <c r="T465" s="103"/>
      <c r="U465" s="119"/>
      <c r="V465" s="162"/>
    </row>
    <row r="466" spans="1:22" s="164" customFormat="1">
      <c r="A466" s="154"/>
      <c r="B466" s="109" t="s">
        <v>795</v>
      </c>
      <c r="C466" s="194"/>
      <c r="D466" s="194"/>
      <c r="E466" s="675"/>
      <c r="F466" s="675"/>
      <c r="G466" s="675"/>
      <c r="H466" s="675"/>
      <c r="I466" s="103"/>
      <c r="J466" s="103"/>
      <c r="K466" s="104"/>
      <c r="L466" s="105"/>
      <c r="M466" s="105"/>
      <c r="N466" s="103"/>
      <c r="O466" s="103"/>
      <c r="P466" s="103"/>
      <c r="Q466" s="105"/>
      <c r="R466" s="105"/>
      <c r="S466" s="103"/>
      <c r="T466" s="103"/>
      <c r="U466" s="119"/>
      <c r="V466" s="162"/>
    </row>
    <row r="467" spans="1:22">
      <c r="B467" s="110" t="s">
        <v>747</v>
      </c>
      <c r="C467" s="111"/>
      <c r="D467" s="196"/>
      <c r="E467" s="676"/>
      <c r="F467" s="676"/>
      <c r="G467" s="676"/>
      <c r="H467" s="677"/>
      <c r="I467" s="113" t="s">
        <v>748</v>
      </c>
      <c r="J467" s="113"/>
      <c r="K467" s="114"/>
      <c r="L467" s="116"/>
      <c r="M467" s="197"/>
      <c r="N467" s="452"/>
      <c r="O467" s="113" t="s">
        <v>749</v>
      </c>
      <c r="P467" s="113"/>
      <c r="Q467" s="116"/>
      <c r="R467" s="116"/>
      <c r="S467" s="199"/>
      <c r="T467" s="200"/>
      <c r="U467" s="119"/>
      <c r="V467" s="119"/>
    </row>
    <row r="468" spans="1:22" ht="26.25">
      <c r="B468" s="201" t="s">
        <v>750</v>
      </c>
      <c r="C468" s="202" t="s">
        <v>783</v>
      </c>
      <c r="D468" s="424"/>
      <c r="E468" s="676"/>
      <c r="F468" s="676"/>
      <c r="G468" s="676"/>
      <c r="H468" s="677"/>
      <c r="I468" s="204" t="s">
        <v>508</v>
      </c>
      <c r="J468" s="209" t="s">
        <v>509</v>
      </c>
      <c r="K468" s="205" t="s">
        <v>510</v>
      </c>
      <c r="L468" s="206" t="s">
        <v>511</v>
      </c>
      <c r="M468" s="206" t="s">
        <v>752</v>
      </c>
      <c r="N468" s="453" t="s">
        <v>414</v>
      </c>
      <c r="O468" s="204" t="s">
        <v>508</v>
      </c>
      <c r="P468" s="209" t="s">
        <v>509</v>
      </c>
      <c r="Q468" s="205" t="s">
        <v>510</v>
      </c>
      <c r="R468" s="206" t="s">
        <v>511</v>
      </c>
      <c r="S468" s="206" t="s">
        <v>752</v>
      </c>
      <c r="T468" s="209" t="s">
        <v>414</v>
      </c>
      <c r="U468" s="119"/>
      <c r="V468" s="119"/>
    </row>
    <row r="469" spans="1:22">
      <c r="B469" s="219" t="s">
        <v>513</v>
      </c>
      <c r="C469" s="213" t="s">
        <v>784</v>
      </c>
      <c r="D469" s="890"/>
      <c r="E469" s="679"/>
      <c r="F469" s="679"/>
      <c r="G469" s="679"/>
      <c r="H469" s="680"/>
      <c r="I469" s="893" t="s">
        <v>693</v>
      </c>
      <c r="J469" s="134" t="s">
        <v>694</v>
      </c>
      <c r="K469" s="215" t="s">
        <v>695</v>
      </c>
      <c r="L469" s="842" t="s">
        <v>796</v>
      </c>
      <c r="M469" s="842" t="s">
        <v>786</v>
      </c>
      <c r="N469" s="818"/>
      <c r="O469" s="873" t="s">
        <v>693</v>
      </c>
      <c r="P469" s="134" t="s">
        <v>694</v>
      </c>
      <c r="Q469" s="215" t="s">
        <v>695</v>
      </c>
      <c r="R469" s="842" t="s">
        <v>796</v>
      </c>
      <c r="S469" s="842" t="s">
        <v>786</v>
      </c>
      <c r="T469" s="842"/>
      <c r="U469" s="119"/>
      <c r="V469" s="119"/>
    </row>
    <row r="470" spans="1:22">
      <c r="B470" s="219" t="s">
        <v>697</v>
      </c>
      <c r="C470" s="213" t="s">
        <v>784</v>
      </c>
      <c r="D470" s="891"/>
      <c r="E470" s="710"/>
      <c r="F470" s="710"/>
      <c r="G470" s="710"/>
      <c r="H470" s="709"/>
      <c r="I470" s="827"/>
      <c r="J470" s="140"/>
      <c r="K470" s="137" t="s">
        <v>698</v>
      </c>
      <c r="L470" s="815"/>
      <c r="M470" s="815"/>
      <c r="N470" s="808"/>
      <c r="O470" s="821"/>
      <c r="P470" s="140"/>
      <c r="Q470" s="137" t="s">
        <v>698</v>
      </c>
      <c r="R470" s="815"/>
      <c r="S470" s="815"/>
      <c r="T470" s="815"/>
      <c r="U470" s="480"/>
      <c r="V470" s="119"/>
    </row>
    <row r="471" spans="1:22">
      <c r="B471" s="219" t="s">
        <v>716</v>
      </c>
      <c r="C471" s="213" t="s">
        <v>784</v>
      </c>
      <c r="D471" s="891"/>
      <c r="E471" s="710"/>
      <c r="F471" s="710"/>
      <c r="G471" s="710"/>
      <c r="H471" s="709"/>
      <c r="I471" s="827"/>
      <c r="J471" s="140"/>
      <c r="K471" s="137" t="s">
        <v>717</v>
      </c>
      <c r="L471" s="815"/>
      <c r="M471" s="815"/>
      <c r="N471" s="808"/>
      <c r="O471" s="821"/>
      <c r="P471" s="140"/>
      <c r="Q471" s="137" t="s">
        <v>717</v>
      </c>
      <c r="R471" s="815"/>
      <c r="S471" s="815"/>
      <c r="T471" s="815"/>
      <c r="U471" s="480"/>
      <c r="V471" s="119"/>
    </row>
    <row r="472" spans="1:22" s="480" customFormat="1">
      <c r="A472" s="100"/>
      <c r="B472" s="428" t="s">
        <v>718</v>
      </c>
      <c r="C472" s="429" t="s">
        <v>788</v>
      </c>
      <c r="D472" s="891"/>
      <c r="E472" s="711"/>
      <c r="F472" s="711"/>
      <c r="G472" s="711"/>
      <c r="H472" s="712"/>
      <c r="I472" s="827"/>
      <c r="J472" s="179"/>
      <c r="K472" s="181" t="s">
        <v>719</v>
      </c>
      <c r="L472" s="815"/>
      <c r="M472" s="815"/>
      <c r="N472" s="808"/>
      <c r="O472" s="821"/>
      <c r="P472" s="179"/>
      <c r="Q472" s="181" t="s">
        <v>719</v>
      </c>
      <c r="R472" s="815"/>
      <c r="S472" s="815"/>
      <c r="T472" s="815"/>
      <c r="U472" s="184"/>
    </row>
    <row r="473" spans="1:22" s="480" customFormat="1">
      <c r="A473" s="100"/>
      <c r="B473" s="219" t="s">
        <v>721</v>
      </c>
      <c r="C473" s="213" t="s">
        <v>784</v>
      </c>
      <c r="D473" s="891"/>
      <c r="E473" s="710"/>
      <c r="F473" s="710"/>
      <c r="G473" s="710"/>
      <c r="H473" s="709"/>
      <c r="I473" s="827"/>
      <c r="J473" s="140"/>
      <c r="K473" s="137" t="s">
        <v>722</v>
      </c>
      <c r="L473" s="815"/>
      <c r="M473" s="815"/>
      <c r="N473" s="808"/>
      <c r="O473" s="821"/>
      <c r="P473" s="140"/>
      <c r="Q473" s="137" t="s">
        <v>722</v>
      </c>
      <c r="R473" s="815"/>
      <c r="S473" s="815"/>
      <c r="T473" s="815"/>
      <c r="U473" s="184"/>
    </row>
    <row r="474" spans="1:22" s="186" customFormat="1">
      <c r="A474" s="176"/>
      <c r="B474" s="219" t="s">
        <v>723</v>
      </c>
      <c r="C474" s="213" t="s">
        <v>784</v>
      </c>
      <c r="D474" s="892"/>
      <c r="E474" s="728"/>
      <c r="F474" s="728"/>
      <c r="G474" s="728"/>
      <c r="H474" s="729"/>
      <c r="I474" s="828"/>
      <c r="J474" s="257"/>
      <c r="K474" s="137" t="s">
        <v>724</v>
      </c>
      <c r="L474" s="816"/>
      <c r="M474" s="816"/>
      <c r="N474" s="819"/>
      <c r="O474" s="822"/>
      <c r="P474" s="257"/>
      <c r="Q474" s="137" t="s">
        <v>724</v>
      </c>
      <c r="R474" s="816"/>
      <c r="S474" s="816"/>
      <c r="T474" s="816"/>
      <c r="U474" s="184"/>
      <c r="V474" s="184"/>
    </row>
    <row r="475" spans="1:22" s="186" customFormat="1">
      <c r="A475" s="176"/>
      <c r="B475" s="195"/>
      <c r="C475" s="194"/>
      <c r="D475" s="194"/>
      <c r="E475" s="675"/>
      <c r="F475" s="675"/>
      <c r="G475" s="675"/>
      <c r="H475" s="675"/>
      <c r="I475" s="103"/>
      <c r="J475" s="103"/>
      <c r="K475" s="104"/>
      <c r="L475" s="105"/>
      <c r="M475" s="105"/>
      <c r="N475" s="103"/>
      <c r="O475" s="103"/>
      <c r="P475" s="103"/>
      <c r="Q475" s="105"/>
      <c r="R475" s="105"/>
      <c r="S475" s="103"/>
      <c r="T475" s="103"/>
      <c r="U475" s="185"/>
      <c r="V475" s="184"/>
    </row>
    <row r="476" spans="1:22" s="186" customFormat="1">
      <c r="A476" s="176"/>
      <c r="B476" s="103"/>
      <c r="C476" s="102"/>
      <c r="D476" s="102"/>
      <c r="E476" s="668"/>
      <c r="F476" s="668"/>
      <c r="G476" s="668"/>
      <c r="H476" s="668"/>
      <c r="I476" s="103"/>
      <c r="J476" s="103"/>
      <c r="K476" s="104"/>
      <c r="L476" s="105"/>
      <c r="M476" s="105"/>
      <c r="N476" s="103"/>
      <c r="O476" s="103"/>
      <c r="P476" s="103"/>
      <c r="Q476" s="105"/>
      <c r="R476" s="105"/>
      <c r="S476" s="103"/>
      <c r="T476" s="103"/>
      <c r="U476" s="120"/>
      <c r="V476" s="184"/>
    </row>
    <row r="477" spans="1:22" s="186" customFormat="1" ht="15.75">
      <c r="A477" s="176"/>
      <c r="B477" s="106" t="s">
        <v>797</v>
      </c>
      <c r="C477" s="102"/>
      <c r="D477" s="102"/>
      <c r="E477" s="730" t="s">
        <v>798</v>
      </c>
      <c r="F477" s="668"/>
      <c r="G477" s="668"/>
      <c r="H477" s="668"/>
      <c r="I477" s="103"/>
      <c r="J477" s="103"/>
      <c r="K477" s="104"/>
      <c r="L477" s="105"/>
      <c r="M477" s="105"/>
      <c r="N477" s="103"/>
      <c r="O477" s="103"/>
      <c r="P477" s="103"/>
      <c r="Q477" s="105"/>
      <c r="R477" s="105"/>
      <c r="S477" s="103"/>
      <c r="T477" s="103"/>
      <c r="U477" s="120"/>
      <c r="V477" s="184"/>
    </row>
    <row r="479" spans="1:22">
      <c r="B479" s="109" t="s">
        <v>799</v>
      </c>
    </row>
    <row r="480" spans="1:22">
      <c r="B480" s="109"/>
      <c r="I480" s="109" t="s">
        <v>800</v>
      </c>
      <c r="J480" s="109"/>
    </row>
    <row r="481" spans="1:21">
      <c r="B481" s="110" t="s">
        <v>747</v>
      </c>
      <c r="C481" s="111"/>
      <c r="D481" s="405"/>
      <c r="E481" s="719" t="s">
        <v>404</v>
      </c>
      <c r="F481" s="669" t="s">
        <v>404</v>
      </c>
      <c r="G481" s="669" t="s">
        <v>404</v>
      </c>
      <c r="H481" s="670" t="s">
        <v>404</v>
      </c>
      <c r="I481" s="113" t="s">
        <v>777</v>
      </c>
      <c r="J481" s="113"/>
      <c r="K481" s="114"/>
      <c r="L481" s="116"/>
      <c r="M481" s="116"/>
      <c r="N481" s="117"/>
      <c r="O481" s="118"/>
      <c r="P481" s="119"/>
      <c r="Q481" s="120"/>
      <c r="R481" s="120"/>
    </row>
    <row r="482" spans="1:21">
      <c r="B482" s="863" t="s">
        <v>778</v>
      </c>
      <c r="C482" s="864"/>
      <c r="D482" s="121"/>
      <c r="E482" s="671" t="s">
        <v>779</v>
      </c>
      <c r="F482" s="671" t="s">
        <v>780</v>
      </c>
      <c r="G482" s="671"/>
      <c r="H482" s="672"/>
      <c r="I482" s="121" t="s">
        <v>508</v>
      </c>
      <c r="J482" s="123" t="s">
        <v>509</v>
      </c>
      <c r="K482" s="122" t="s">
        <v>510</v>
      </c>
      <c r="L482" s="124" t="s">
        <v>511</v>
      </c>
      <c r="M482" s="124" t="s">
        <v>512</v>
      </c>
      <c r="N482" s="125" t="s">
        <v>414</v>
      </c>
      <c r="O482" s="126" t="s">
        <v>415</v>
      </c>
      <c r="P482" s="119"/>
      <c r="Q482" s="120"/>
      <c r="R482" s="120"/>
    </row>
    <row r="483" spans="1:21">
      <c r="B483" s="865"/>
      <c r="C483" s="866"/>
      <c r="D483" s="127" t="s">
        <v>801</v>
      </c>
      <c r="E483" s="673" t="s">
        <v>691</v>
      </c>
      <c r="F483" s="673" t="s">
        <v>691</v>
      </c>
      <c r="G483" s="673" t="s">
        <v>691</v>
      </c>
      <c r="H483" s="674" t="s">
        <v>691</v>
      </c>
      <c r="I483" s="129" t="s">
        <v>692</v>
      </c>
      <c r="J483" s="128" t="s">
        <v>692</v>
      </c>
      <c r="K483" s="128" t="s">
        <v>692</v>
      </c>
      <c r="L483" s="128" t="s">
        <v>692</v>
      </c>
      <c r="M483" s="130" t="s">
        <v>692</v>
      </c>
      <c r="N483" s="130" t="s">
        <v>692</v>
      </c>
      <c r="O483" s="129" t="s">
        <v>692</v>
      </c>
      <c r="P483" s="120"/>
      <c r="Q483" s="120"/>
      <c r="R483" s="120"/>
    </row>
    <row r="484" spans="1:21" ht="14.25" customHeight="1">
      <c r="B484" s="131" t="s">
        <v>419</v>
      </c>
      <c r="C484" s="132"/>
      <c r="D484" s="133" t="s">
        <v>1143</v>
      </c>
      <c r="E484" s="598" t="str">
        <f>'消耗品-中間3'!W7</f>
        <v>TRUE</v>
      </c>
      <c r="F484" s="598" t="str">
        <f>E484</f>
        <v>TRUE</v>
      </c>
      <c r="G484" s="598" t="str">
        <f>E484</f>
        <v>TRUE</v>
      </c>
      <c r="H484" s="603" t="str">
        <f>E484</f>
        <v>TRUE</v>
      </c>
      <c r="I484" s="605" t="s">
        <v>420</v>
      </c>
      <c r="J484" s="135" t="s">
        <v>421</v>
      </c>
      <c r="K484" s="136" t="s">
        <v>422</v>
      </c>
      <c r="L484" s="842" t="s">
        <v>1187</v>
      </c>
      <c r="M484" s="137" t="s">
        <v>424</v>
      </c>
      <c r="N484" s="138" t="s">
        <v>425</v>
      </c>
      <c r="O484" s="139" t="s">
        <v>426</v>
      </c>
      <c r="P484" s="119"/>
      <c r="Q484" s="120"/>
      <c r="R484" s="120"/>
      <c r="S484" s="119"/>
      <c r="T484" s="119"/>
    </row>
    <row r="485" spans="1:21">
      <c r="B485" s="131" t="s">
        <v>427</v>
      </c>
      <c r="C485" s="132"/>
      <c r="D485" s="133" t="s">
        <v>1144</v>
      </c>
      <c r="E485" s="598" t="str">
        <f>'消耗品-中間3'!W8</f>
        <v>TRUE</v>
      </c>
      <c r="F485" s="598" t="str">
        <f t="shared" ref="F485:F525" si="18">E485</f>
        <v>TRUE</v>
      </c>
      <c r="G485" s="598" t="str">
        <f t="shared" ref="G485:G525" si="19">E485</f>
        <v>TRUE</v>
      </c>
      <c r="H485" s="603" t="str">
        <f t="shared" ref="H485:H525" si="20">E485</f>
        <v>TRUE</v>
      </c>
      <c r="I485" s="608"/>
      <c r="J485" s="606"/>
      <c r="K485" s="131" t="s">
        <v>428</v>
      </c>
      <c r="L485" s="887"/>
      <c r="M485" s="137" t="s">
        <v>424</v>
      </c>
      <c r="N485" s="142"/>
      <c r="O485" s="139" t="s">
        <v>426</v>
      </c>
      <c r="P485" s="119"/>
      <c r="Q485" s="120"/>
      <c r="R485" s="120"/>
      <c r="S485" s="119"/>
      <c r="T485" s="119"/>
      <c r="U485" s="186"/>
    </row>
    <row r="486" spans="1:21">
      <c r="B486" s="131" t="s">
        <v>429</v>
      </c>
      <c r="C486" s="132"/>
      <c r="D486" s="133" t="s">
        <v>1145</v>
      </c>
      <c r="E486" s="598" t="str">
        <f>'消耗品-中間3'!W9</f>
        <v>TRUE</v>
      </c>
      <c r="F486" s="598" t="str">
        <f t="shared" si="18"/>
        <v>TRUE</v>
      </c>
      <c r="G486" s="598" t="str">
        <f t="shared" si="19"/>
        <v>TRUE</v>
      </c>
      <c r="H486" s="603" t="str">
        <f t="shared" si="20"/>
        <v>TRUE</v>
      </c>
      <c r="I486" s="608"/>
      <c r="J486" s="606"/>
      <c r="K486" s="131" t="s">
        <v>430</v>
      </c>
      <c r="L486" s="887"/>
      <c r="M486" s="137" t="s">
        <v>424</v>
      </c>
      <c r="N486" s="143"/>
      <c r="O486" s="139" t="s">
        <v>426</v>
      </c>
      <c r="P486" s="119"/>
      <c r="Q486" s="120"/>
      <c r="R486" s="120"/>
      <c r="S486" s="119"/>
      <c r="T486" s="119"/>
    </row>
    <row r="487" spans="1:21" s="186" customFormat="1">
      <c r="A487" s="176"/>
      <c r="B487" s="131" t="s">
        <v>431</v>
      </c>
      <c r="C487" s="132"/>
      <c r="D487" s="133" t="s">
        <v>432</v>
      </c>
      <c r="E487" s="598" t="str">
        <f>'消耗品-中間3'!W10</f>
        <v>-</v>
      </c>
      <c r="F487" s="598" t="str">
        <f t="shared" si="18"/>
        <v>-</v>
      </c>
      <c r="G487" s="598" t="str">
        <f t="shared" si="19"/>
        <v>-</v>
      </c>
      <c r="H487" s="603" t="str">
        <f t="shared" si="20"/>
        <v>-</v>
      </c>
      <c r="I487" s="144"/>
      <c r="J487" s="606"/>
      <c r="K487" s="131" t="s">
        <v>433</v>
      </c>
      <c r="L487" s="887"/>
      <c r="M487" s="145" t="s">
        <v>434</v>
      </c>
      <c r="N487" s="146"/>
      <c r="O487" s="147" t="s">
        <v>435</v>
      </c>
      <c r="P487" s="148"/>
      <c r="Q487" s="149"/>
      <c r="R487" s="149"/>
      <c r="S487" s="148"/>
      <c r="T487" s="148"/>
      <c r="U487" s="103"/>
    </row>
    <row r="488" spans="1:21">
      <c r="B488" s="131" t="s">
        <v>436</v>
      </c>
      <c r="C488" s="132"/>
      <c r="D488" s="133" t="s">
        <v>1146</v>
      </c>
      <c r="E488" s="598" t="str">
        <f>'消耗品-中間3'!W11</f>
        <v>TRUE</v>
      </c>
      <c r="F488" s="598" t="str">
        <f t="shared" si="18"/>
        <v>TRUE</v>
      </c>
      <c r="G488" s="598" t="str">
        <f t="shared" si="19"/>
        <v>TRUE</v>
      </c>
      <c r="H488" s="603" t="str">
        <f t="shared" si="20"/>
        <v>TRUE</v>
      </c>
      <c r="I488" s="608"/>
      <c r="J488" s="606"/>
      <c r="K488" s="131" t="s">
        <v>433</v>
      </c>
      <c r="L488" s="887"/>
      <c r="M488" s="137" t="s">
        <v>424</v>
      </c>
      <c r="N488" s="143"/>
      <c r="O488" s="139" t="s">
        <v>426</v>
      </c>
      <c r="P488" s="119"/>
      <c r="Q488" s="120"/>
      <c r="R488" s="120"/>
      <c r="S488" s="119"/>
      <c r="T488" s="119"/>
    </row>
    <row r="489" spans="1:21">
      <c r="B489" s="131" t="s">
        <v>437</v>
      </c>
      <c r="C489" s="132"/>
      <c r="D489" s="133" t="s">
        <v>1147</v>
      </c>
      <c r="E489" s="598" t="str">
        <f>'消耗品-中間3'!W12</f>
        <v>TRUE</v>
      </c>
      <c r="F489" s="598" t="str">
        <f t="shared" si="18"/>
        <v>TRUE</v>
      </c>
      <c r="G489" s="598" t="str">
        <f t="shared" si="19"/>
        <v>TRUE</v>
      </c>
      <c r="H489" s="603" t="str">
        <f t="shared" si="20"/>
        <v>TRUE</v>
      </c>
      <c r="I489" s="608"/>
      <c r="J489" s="607"/>
      <c r="K489" s="131" t="s">
        <v>433</v>
      </c>
      <c r="L489" s="887"/>
      <c r="M489" s="137" t="s">
        <v>424</v>
      </c>
      <c r="N489" s="143"/>
      <c r="O489" s="139" t="s">
        <v>426</v>
      </c>
      <c r="P489" s="119"/>
      <c r="Q489" s="120"/>
      <c r="R489" s="120"/>
      <c r="S489" s="119"/>
      <c r="T489" s="119"/>
    </row>
    <row r="490" spans="1:21">
      <c r="B490" s="131" t="s">
        <v>438</v>
      </c>
      <c r="C490" s="132"/>
      <c r="D490" s="133" t="s">
        <v>1148</v>
      </c>
      <c r="E490" s="598" t="str">
        <f>'消耗品-中間3'!W13</f>
        <v>TRUE</v>
      </c>
      <c r="F490" s="598" t="str">
        <f t="shared" si="18"/>
        <v>TRUE</v>
      </c>
      <c r="G490" s="598" t="str">
        <f t="shared" si="19"/>
        <v>TRUE</v>
      </c>
      <c r="H490" s="603" t="str">
        <f t="shared" si="20"/>
        <v>TRUE</v>
      </c>
      <c r="I490" s="608"/>
      <c r="J490" s="604" t="s">
        <v>439</v>
      </c>
      <c r="K490" s="136" t="s">
        <v>422</v>
      </c>
      <c r="L490" s="887"/>
      <c r="M490" s="137" t="s">
        <v>424</v>
      </c>
      <c r="N490" s="143"/>
      <c r="O490" s="139" t="s">
        <v>426</v>
      </c>
      <c r="P490" s="119"/>
      <c r="Q490" s="120"/>
      <c r="R490" s="120"/>
      <c r="S490" s="119"/>
      <c r="T490" s="119"/>
    </row>
    <row r="491" spans="1:21">
      <c r="B491" s="131" t="s">
        <v>440</v>
      </c>
      <c r="C491" s="132"/>
      <c r="D491" s="133" t="s">
        <v>1149</v>
      </c>
      <c r="E491" s="598" t="str">
        <f>'消耗品-中間3'!W14</f>
        <v>TRUE</v>
      </c>
      <c r="F491" s="598" t="str">
        <f t="shared" si="18"/>
        <v>TRUE</v>
      </c>
      <c r="G491" s="598" t="str">
        <f t="shared" si="19"/>
        <v>TRUE</v>
      </c>
      <c r="H491" s="603" t="str">
        <f t="shared" si="20"/>
        <v>TRUE</v>
      </c>
      <c r="I491" s="608"/>
      <c r="J491" s="606"/>
      <c r="K491" s="131" t="s">
        <v>428</v>
      </c>
      <c r="L491" s="887"/>
      <c r="M491" s="137" t="s">
        <v>424</v>
      </c>
      <c r="N491" s="143"/>
      <c r="O491" s="139" t="s">
        <v>426</v>
      </c>
      <c r="P491" s="119"/>
      <c r="Q491" s="120"/>
      <c r="R491" s="120"/>
      <c r="S491" s="119"/>
      <c r="T491" s="119"/>
    </row>
    <row r="492" spans="1:21">
      <c r="B492" s="131" t="s">
        <v>441</v>
      </c>
      <c r="C492" s="132"/>
      <c r="D492" s="133" t="s">
        <v>1150</v>
      </c>
      <c r="E492" s="598" t="str">
        <f>'消耗品-中間3'!W15</f>
        <v>TRUE</v>
      </c>
      <c r="F492" s="598" t="str">
        <f t="shared" si="18"/>
        <v>TRUE</v>
      </c>
      <c r="G492" s="598" t="str">
        <f t="shared" si="19"/>
        <v>TRUE</v>
      </c>
      <c r="H492" s="603" t="str">
        <f t="shared" si="20"/>
        <v>TRUE</v>
      </c>
      <c r="I492" s="608"/>
      <c r="J492" s="606"/>
      <c r="K492" s="131" t="s">
        <v>430</v>
      </c>
      <c r="L492" s="887"/>
      <c r="M492" s="137" t="s">
        <v>424</v>
      </c>
      <c r="N492" s="143"/>
      <c r="O492" s="139" t="s">
        <v>426</v>
      </c>
      <c r="P492" s="119"/>
      <c r="Q492" s="120"/>
      <c r="R492" s="120"/>
      <c r="S492" s="119"/>
      <c r="T492" s="119"/>
    </row>
    <row r="493" spans="1:21">
      <c r="B493" s="131" t="s">
        <v>442</v>
      </c>
      <c r="C493" s="132"/>
      <c r="D493" s="133" t="s">
        <v>1151</v>
      </c>
      <c r="E493" s="598" t="str">
        <f>'消耗品-中間3'!W16</f>
        <v>TRUE</v>
      </c>
      <c r="F493" s="598" t="str">
        <f t="shared" si="18"/>
        <v>TRUE</v>
      </c>
      <c r="G493" s="598" t="str">
        <f t="shared" si="19"/>
        <v>TRUE</v>
      </c>
      <c r="H493" s="603" t="str">
        <f t="shared" si="20"/>
        <v>TRUE</v>
      </c>
      <c r="I493" s="608"/>
      <c r="J493" s="607"/>
      <c r="K493" s="131" t="s">
        <v>433</v>
      </c>
      <c r="L493" s="887"/>
      <c r="M493" s="137" t="s">
        <v>424</v>
      </c>
      <c r="N493" s="143"/>
      <c r="O493" s="139" t="s">
        <v>426</v>
      </c>
      <c r="P493" s="119"/>
      <c r="Q493" s="120"/>
      <c r="R493" s="120"/>
      <c r="S493" s="119"/>
      <c r="T493" s="119"/>
    </row>
    <row r="494" spans="1:21">
      <c r="B494" s="131" t="s">
        <v>443</v>
      </c>
      <c r="C494" s="132"/>
      <c r="D494" s="133" t="s">
        <v>1152</v>
      </c>
      <c r="E494" s="598" t="str">
        <f>'消耗品-中間3'!W17</f>
        <v>-</v>
      </c>
      <c r="F494" s="598" t="str">
        <f t="shared" si="18"/>
        <v>-</v>
      </c>
      <c r="G494" s="598" t="str">
        <f t="shared" si="19"/>
        <v>-</v>
      </c>
      <c r="H494" s="603" t="str">
        <f t="shared" si="20"/>
        <v>-</v>
      </c>
      <c r="I494" s="157"/>
      <c r="J494" s="165" t="s">
        <v>439</v>
      </c>
      <c r="K494" s="131" t="s">
        <v>444</v>
      </c>
      <c r="L494" s="887"/>
      <c r="M494" s="159" t="s">
        <v>445</v>
      </c>
      <c r="N494" s="160"/>
      <c r="O494" s="161" t="s">
        <v>446</v>
      </c>
      <c r="P494" s="162"/>
      <c r="Q494" s="163"/>
      <c r="R494" s="163"/>
      <c r="S494" s="162"/>
      <c r="T494" s="162"/>
    </row>
    <row r="495" spans="1:21">
      <c r="B495" s="131" t="s">
        <v>447</v>
      </c>
      <c r="C495" s="132"/>
      <c r="D495" s="133" t="s">
        <v>1153</v>
      </c>
      <c r="E495" s="598" t="str">
        <f>'消耗品-中間3'!W18</f>
        <v>-</v>
      </c>
      <c r="F495" s="598" t="str">
        <f t="shared" si="18"/>
        <v>-</v>
      </c>
      <c r="G495" s="598" t="str">
        <f t="shared" si="19"/>
        <v>-</v>
      </c>
      <c r="H495" s="603" t="str">
        <f t="shared" si="20"/>
        <v>-</v>
      </c>
      <c r="I495" s="157"/>
      <c r="J495" s="165" t="s">
        <v>448</v>
      </c>
      <c r="K495" s="131" t="s">
        <v>449</v>
      </c>
      <c r="L495" s="887"/>
      <c r="M495" s="159" t="s">
        <v>445</v>
      </c>
      <c r="N495" s="160"/>
      <c r="O495" s="183" t="s">
        <v>467</v>
      </c>
      <c r="P495" s="162"/>
      <c r="Q495" s="163"/>
      <c r="R495" s="163"/>
      <c r="S495" s="162"/>
      <c r="T495" s="162"/>
    </row>
    <row r="496" spans="1:21">
      <c r="B496" s="131" t="s">
        <v>1141</v>
      </c>
      <c r="C496" s="132"/>
      <c r="D496" s="133"/>
      <c r="E496" s="598" t="str">
        <f>'消耗品-中間3'!W19</f>
        <v>-</v>
      </c>
      <c r="F496" s="598" t="str">
        <f t="shared" si="18"/>
        <v>-</v>
      </c>
      <c r="G496" s="598" t="str">
        <f t="shared" si="19"/>
        <v>-</v>
      </c>
      <c r="H496" s="603" t="str">
        <f t="shared" si="20"/>
        <v>-</v>
      </c>
      <c r="I496" s="157"/>
      <c r="J496" s="609"/>
      <c r="K496" s="610"/>
      <c r="L496" s="887"/>
      <c r="M496" s="159"/>
      <c r="N496" s="160"/>
      <c r="O496" s="183" t="s">
        <v>467</v>
      </c>
      <c r="P496" s="162"/>
      <c r="Q496" s="163"/>
      <c r="R496" s="163"/>
      <c r="S496" s="162"/>
      <c r="T496" s="162"/>
    </row>
    <row r="497" spans="1:22">
      <c r="B497" s="131" t="s">
        <v>450</v>
      </c>
      <c r="C497" s="132"/>
      <c r="D497" s="133" t="s">
        <v>1154</v>
      </c>
      <c r="E497" s="598" t="str">
        <f>'消耗品-中間3'!W20</f>
        <v>-</v>
      </c>
      <c r="F497" s="598" t="str">
        <f t="shared" si="18"/>
        <v>-</v>
      </c>
      <c r="G497" s="598" t="str">
        <f t="shared" si="19"/>
        <v>-</v>
      </c>
      <c r="H497" s="603" t="str">
        <f t="shared" si="20"/>
        <v>-</v>
      </c>
      <c r="I497" s="608"/>
      <c r="J497" s="165" t="s">
        <v>451</v>
      </c>
      <c r="K497" s="131" t="s">
        <v>444</v>
      </c>
      <c r="L497" s="887"/>
      <c r="M497" s="137" t="s">
        <v>424</v>
      </c>
      <c r="N497" s="143"/>
      <c r="O497" s="166" t="s">
        <v>426</v>
      </c>
      <c r="P497" s="119"/>
      <c r="Q497" s="120"/>
      <c r="R497" s="120"/>
      <c r="S497" s="119"/>
      <c r="T497" s="119"/>
    </row>
    <row r="498" spans="1:22">
      <c r="B498" s="131" t="s">
        <v>452</v>
      </c>
      <c r="C498" s="132"/>
      <c r="D498" s="133" t="s">
        <v>1155</v>
      </c>
      <c r="E498" s="598" t="str">
        <f>'消耗品-中間3'!W21</f>
        <v>-</v>
      </c>
      <c r="F498" s="598" t="str">
        <f t="shared" si="18"/>
        <v>-</v>
      </c>
      <c r="G498" s="598" t="str">
        <f t="shared" si="19"/>
        <v>-</v>
      </c>
      <c r="H498" s="603" t="str">
        <f t="shared" si="20"/>
        <v>-</v>
      </c>
      <c r="I498" s="608"/>
      <c r="J498" s="165" t="s">
        <v>453</v>
      </c>
      <c r="K498" s="131" t="s">
        <v>444</v>
      </c>
      <c r="L498" s="887"/>
      <c r="M498" s="137" t="s">
        <v>424</v>
      </c>
      <c r="N498" s="143"/>
      <c r="O498" s="183" t="s">
        <v>467</v>
      </c>
      <c r="P498" s="119"/>
      <c r="Q498" s="120"/>
      <c r="R498" s="120"/>
      <c r="S498" s="119"/>
      <c r="T498" s="119"/>
      <c r="U498" s="119"/>
    </row>
    <row r="499" spans="1:22">
      <c r="B499" s="131" t="s">
        <v>454</v>
      </c>
      <c r="C499" s="132"/>
      <c r="D499" s="133" t="s">
        <v>1156</v>
      </c>
      <c r="E499" s="598" t="str">
        <f>'消耗品-中間3'!W22</f>
        <v>-</v>
      </c>
      <c r="F499" s="598" t="str">
        <f t="shared" si="18"/>
        <v>-</v>
      </c>
      <c r="G499" s="598" t="str">
        <f t="shared" si="19"/>
        <v>-</v>
      </c>
      <c r="H499" s="603" t="str">
        <f t="shared" si="20"/>
        <v>-</v>
      </c>
      <c r="I499" s="168"/>
      <c r="J499" s="165" t="s">
        <v>455</v>
      </c>
      <c r="K499" s="131" t="s">
        <v>449</v>
      </c>
      <c r="L499" s="887"/>
      <c r="M499" s="170" t="s">
        <v>456</v>
      </c>
      <c r="N499" s="171"/>
      <c r="O499" s="183" t="s">
        <v>467</v>
      </c>
      <c r="P499" s="172"/>
      <c r="Q499" s="173"/>
      <c r="R499" s="173"/>
      <c r="S499" s="172"/>
      <c r="T499" s="172"/>
      <c r="U499" s="119"/>
    </row>
    <row r="500" spans="1:22">
      <c r="B500" s="131" t="s">
        <v>457</v>
      </c>
      <c r="C500" s="132"/>
      <c r="D500" s="133" t="s">
        <v>1157</v>
      </c>
      <c r="E500" s="598" t="str">
        <f>'消耗品-中間3'!W23</f>
        <v>-</v>
      </c>
      <c r="F500" s="598" t="str">
        <f t="shared" si="18"/>
        <v>-</v>
      </c>
      <c r="G500" s="598" t="str">
        <f t="shared" si="19"/>
        <v>-</v>
      </c>
      <c r="H500" s="603" t="str">
        <f t="shared" si="20"/>
        <v>-</v>
      </c>
      <c r="I500" s="608"/>
      <c r="J500" s="165" t="s">
        <v>395</v>
      </c>
      <c r="K500" s="131" t="s">
        <v>433</v>
      </c>
      <c r="L500" s="887"/>
      <c r="M500" s="137" t="s">
        <v>424</v>
      </c>
      <c r="N500" s="143"/>
      <c r="O500" s="183" t="s">
        <v>467</v>
      </c>
      <c r="P500" s="119"/>
      <c r="Q500" s="120"/>
      <c r="R500" s="120"/>
      <c r="S500" s="119"/>
      <c r="T500" s="119"/>
      <c r="U500" s="119"/>
      <c r="V500" s="119"/>
    </row>
    <row r="501" spans="1:22">
      <c r="B501" s="131" t="s">
        <v>458</v>
      </c>
      <c r="C501" s="132"/>
      <c r="D501" s="133" t="s">
        <v>1158</v>
      </c>
      <c r="E501" s="598" t="str">
        <f>'消耗品-中間3'!W24</f>
        <v>-</v>
      </c>
      <c r="F501" s="598" t="str">
        <f t="shared" si="18"/>
        <v>-</v>
      </c>
      <c r="G501" s="598" t="str">
        <f t="shared" si="19"/>
        <v>-</v>
      </c>
      <c r="H501" s="603" t="str">
        <f t="shared" si="20"/>
        <v>-</v>
      </c>
      <c r="I501" s="608"/>
      <c r="J501" s="165" t="s">
        <v>459</v>
      </c>
      <c r="K501" s="131" t="s">
        <v>444</v>
      </c>
      <c r="L501" s="887"/>
      <c r="M501" s="175" t="s">
        <v>460</v>
      </c>
      <c r="N501" s="143"/>
      <c r="O501" s="183" t="s">
        <v>467</v>
      </c>
      <c r="P501" s="162"/>
      <c r="Q501" s="120"/>
      <c r="R501" s="120"/>
      <c r="S501" s="119"/>
      <c r="T501" s="119"/>
      <c r="U501" s="148"/>
      <c r="V501" s="119"/>
    </row>
    <row r="502" spans="1:22">
      <c r="B502" s="131" t="s">
        <v>461</v>
      </c>
      <c r="C502" s="132"/>
      <c r="D502" s="133" t="s">
        <v>1159</v>
      </c>
      <c r="E502" s="598" t="str">
        <f>'消耗品-中間3'!W25</f>
        <v>-</v>
      </c>
      <c r="F502" s="598" t="str">
        <f t="shared" si="18"/>
        <v>-</v>
      </c>
      <c r="G502" s="598" t="str">
        <f t="shared" si="19"/>
        <v>-</v>
      </c>
      <c r="H502" s="603" t="str">
        <f t="shared" si="20"/>
        <v>-</v>
      </c>
      <c r="I502" s="157"/>
      <c r="J502" s="165" t="s">
        <v>462</v>
      </c>
      <c r="K502" s="131" t="s">
        <v>449</v>
      </c>
      <c r="L502" s="887"/>
      <c r="M502" s="175" t="s">
        <v>460</v>
      </c>
      <c r="N502" s="160"/>
      <c r="O502" s="161" t="s">
        <v>446</v>
      </c>
      <c r="P502" s="162"/>
      <c r="Q502" s="163"/>
      <c r="R502" s="163"/>
      <c r="S502" s="162"/>
      <c r="T502" s="162"/>
      <c r="U502" s="119"/>
      <c r="V502" s="119"/>
    </row>
    <row r="503" spans="1:22" s="150" customFormat="1">
      <c r="A503" s="600"/>
      <c r="B503" s="131" t="s">
        <v>394</v>
      </c>
      <c r="C503" s="132"/>
      <c r="D503" s="133" t="s">
        <v>1160</v>
      </c>
      <c r="E503" s="598" t="str">
        <f>'消耗品-中間3'!W26</f>
        <v>-</v>
      </c>
      <c r="F503" s="598" t="str">
        <f t="shared" si="18"/>
        <v>-</v>
      </c>
      <c r="G503" s="598" t="str">
        <f t="shared" si="19"/>
        <v>-</v>
      </c>
      <c r="H503" s="603" t="str">
        <f t="shared" si="20"/>
        <v>-</v>
      </c>
      <c r="I503" s="608"/>
      <c r="J503" s="165" t="s">
        <v>463</v>
      </c>
      <c r="K503" s="131" t="s">
        <v>444</v>
      </c>
      <c r="L503" s="887"/>
      <c r="M503" s="175" t="s">
        <v>460</v>
      </c>
      <c r="N503" s="143"/>
      <c r="O503" s="161" t="s">
        <v>446</v>
      </c>
      <c r="P503" s="162"/>
      <c r="Q503" s="120"/>
      <c r="R503" s="120"/>
      <c r="S503" s="119"/>
      <c r="T503" s="119"/>
      <c r="U503" s="119"/>
      <c r="V503" s="148"/>
    </row>
    <row r="504" spans="1:22">
      <c r="B504" s="131" t="s">
        <v>464</v>
      </c>
      <c r="C504" s="132"/>
      <c r="D504" s="133" t="s">
        <v>1161</v>
      </c>
      <c r="E504" s="598" t="str">
        <f>'消耗品-中間3'!W28</f>
        <v>-</v>
      </c>
      <c r="F504" s="598" t="str">
        <f t="shared" si="18"/>
        <v>-</v>
      </c>
      <c r="G504" s="598" t="str">
        <f t="shared" si="19"/>
        <v>-</v>
      </c>
      <c r="H504" s="603" t="str">
        <f t="shared" si="20"/>
        <v>-</v>
      </c>
      <c r="I504" s="179"/>
      <c r="J504" s="165" t="s">
        <v>465</v>
      </c>
      <c r="K504" s="131" t="s">
        <v>449</v>
      </c>
      <c r="L504" s="887"/>
      <c r="M504" s="181" t="s">
        <v>466</v>
      </c>
      <c r="N504" s="182"/>
      <c r="O504" s="183" t="s">
        <v>467</v>
      </c>
      <c r="P504" s="184"/>
      <c r="Q504" s="185"/>
      <c r="R504" s="185"/>
      <c r="S504" s="184"/>
      <c r="T504" s="184"/>
      <c r="U504" s="119"/>
      <c r="V504" s="119"/>
    </row>
    <row r="505" spans="1:22">
      <c r="B505" s="131" t="s">
        <v>468</v>
      </c>
      <c r="C505" s="132"/>
      <c r="D505" s="133" t="s">
        <v>1162</v>
      </c>
      <c r="E505" s="598" t="str">
        <f>'消耗品-中間3'!W33</f>
        <v>-</v>
      </c>
      <c r="F505" s="598" t="str">
        <f t="shared" si="18"/>
        <v>-</v>
      </c>
      <c r="G505" s="598" t="str">
        <f t="shared" si="19"/>
        <v>-</v>
      </c>
      <c r="H505" s="603" t="str">
        <f t="shared" si="20"/>
        <v>-</v>
      </c>
      <c r="I505" s="179"/>
      <c r="J505" s="165" t="s">
        <v>469</v>
      </c>
      <c r="K505" s="131" t="s">
        <v>449</v>
      </c>
      <c r="L505" s="887"/>
      <c r="M505" s="181" t="s">
        <v>466</v>
      </c>
      <c r="N505" s="182"/>
      <c r="O505" s="183" t="s">
        <v>467</v>
      </c>
      <c r="P505" s="184"/>
      <c r="Q505" s="185"/>
      <c r="R505" s="185"/>
      <c r="S505" s="184"/>
      <c r="T505" s="184"/>
      <c r="U505" s="119"/>
      <c r="V505" s="119"/>
    </row>
    <row r="506" spans="1:22">
      <c r="B506" s="131" t="s">
        <v>470</v>
      </c>
      <c r="C506" s="132"/>
      <c r="D506" s="133" t="s">
        <v>1163</v>
      </c>
      <c r="E506" s="598" t="str">
        <f>'消耗品-中間3'!W29</f>
        <v>-</v>
      </c>
      <c r="F506" s="598" t="str">
        <f t="shared" si="18"/>
        <v>-</v>
      </c>
      <c r="G506" s="598" t="str">
        <f t="shared" si="19"/>
        <v>-</v>
      </c>
      <c r="H506" s="603" t="str">
        <f t="shared" si="20"/>
        <v>-</v>
      </c>
      <c r="I506" s="157"/>
      <c r="J506" s="165" t="s">
        <v>471</v>
      </c>
      <c r="K506" s="136" t="s">
        <v>422</v>
      </c>
      <c r="L506" s="887"/>
      <c r="M506" s="159" t="s">
        <v>445</v>
      </c>
      <c r="N506" s="143"/>
      <c r="O506" s="183" t="s">
        <v>467</v>
      </c>
      <c r="P506" s="162"/>
      <c r="Q506" s="120"/>
      <c r="R506" s="120"/>
      <c r="S506" s="119"/>
      <c r="T506" s="119"/>
      <c r="U506" s="119"/>
      <c r="V506" s="119"/>
    </row>
    <row r="507" spans="1:22">
      <c r="B507" s="131" t="s">
        <v>472</v>
      </c>
      <c r="C507" s="132"/>
      <c r="D507" s="133" t="s">
        <v>1164</v>
      </c>
      <c r="E507" s="598" t="str">
        <f>'消耗品-中間3'!W30</f>
        <v>-</v>
      </c>
      <c r="F507" s="598" t="str">
        <f t="shared" si="18"/>
        <v>-</v>
      </c>
      <c r="G507" s="598" t="str">
        <f t="shared" si="19"/>
        <v>-</v>
      </c>
      <c r="H507" s="603" t="str">
        <f t="shared" si="20"/>
        <v>-</v>
      </c>
      <c r="I507" s="157"/>
      <c r="J507" s="165" t="s">
        <v>471</v>
      </c>
      <c r="K507" s="131" t="s">
        <v>428</v>
      </c>
      <c r="L507" s="887"/>
      <c r="M507" s="159" t="s">
        <v>445</v>
      </c>
      <c r="N507" s="143"/>
      <c r="O507" s="183" t="s">
        <v>467</v>
      </c>
      <c r="P507" s="162"/>
      <c r="Q507" s="120"/>
      <c r="R507" s="120"/>
      <c r="S507" s="119"/>
      <c r="T507" s="119"/>
      <c r="U507" s="119"/>
      <c r="V507" s="119"/>
    </row>
    <row r="508" spans="1:22">
      <c r="B508" s="131" t="s">
        <v>473</v>
      </c>
      <c r="C508" s="132"/>
      <c r="D508" s="133" t="s">
        <v>1165</v>
      </c>
      <c r="E508" s="598" t="str">
        <f>'消耗品-中間3'!W31</f>
        <v>-</v>
      </c>
      <c r="F508" s="598" t="str">
        <f t="shared" si="18"/>
        <v>-</v>
      </c>
      <c r="G508" s="598" t="str">
        <f t="shared" si="19"/>
        <v>-</v>
      </c>
      <c r="H508" s="603" t="str">
        <f t="shared" si="20"/>
        <v>-</v>
      </c>
      <c r="I508" s="157"/>
      <c r="J508" s="165" t="s">
        <v>471</v>
      </c>
      <c r="K508" s="131" t="s">
        <v>430</v>
      </c>
      <c r="L508" s="887"/>
      <c r="M508" s="159" t="s">
        <v>445</v>
      </c>
      <c r="N508" s="143"/>
      <c r="O508" s="183" t="s">
        <v>467</v>
      </c>
      <c r="P508" s="162"/>
      <c r="Q508" s="120"/>
      <c r="R508" s="120"/>
      <c r="S508" s="119"/>
      <c r="T508" s="119"/>
      <c r="U508" s="162"/>
      <c r="V508" s="119"/>
    </row>
    <row r="509" spans="1:22">
      <c r="B509" s="131" t="s">
        <v>474</v>
      </c>
      <c r="C509" s="132"/>
      <c r="D509" s="133" t="s">
        <v>1166</v>
      </c>
      <c r="E509" s="598" t="str">
        <f>'消耗品-中間3'!W32</f>
        <v>-</v>
      </c>
      <c r="F509" s="598" t="str">
        <f t="shared" si="18"/>
        <v>-</v>
      </c>
      <c r="G509" s="598" t="str">
        <f t="shared" si="19"/>
        <v>-</v>
      </c>
      <c r="H509" s="603" t="str">
        <f t="shared" si="20"/>
        <v>-</v>
      </c>
      <c r="I509" s="157"/>
      <c r="J509" s="165" t="s">
        <v>471</v>
      </c>
      <c r="K509" s="131" t="s">
        <v>433</v>
      </c>
      <c r="L509" s="887"/>
      <c r="M509" s="159" t="s">
        <v>445</v>
      </c>
      <c r="N509" s="143"/>
      <c r="O509" s="183" t="s">
        <v>467</v>
      </c>
      <c r="P509" s="162"/>
      <c r="Q509" s="120"/>
      <c r="R509" s="120"/>
      <c r="S509" s="119"/>
      <c r="T509" s="119"/>
      <c r="U509" s="162"/>
      <c r="V509" s="119"/>
    </row>
    <row r="510" spans="1:22" s="164" customFormat="1">
      <c r="A510" s="154"/>
      <c r="B510" s="131" t="s">
        <v>483</v>
      </c>
      <c r="C510" s="132"/>
      <c r="D510" s="133" t="s">
        <v>1167</v>
      </c>
      <c r="E510" s="598" t="str">
        <f>'消耗品-中間3'!W34</f>
        <v>-</v>
      </c>
      <c r="F510" s="598" t="str">
        <f t="shared" si="18"/>
        <v>-</v>
      </c>
      <c r="G510" s="598" t="str">
        <f t="shared" si="19"/>
        <v>-</v>
      </c>
      <c r="H510" s="603" t="str">
        <f t="shared" si="20"/>
        <v>-</v>
      </c>
      <c r="I510" s="157"/>
      <c r="J510" s="165" t="s">
        <v>483</v>
      </c>
      <c r="K510" s="131" t="s">
        <v>449</v>
      </c>
      <c r="L510" s="887"/>
      <c r="M510" s="159" t="s">
        <v>445</v>
      </c>
      <c r="N510" s="160"/>
      <c r="O510" s="183" t="s">
        <v>467</v>
      </c>
      <c r="P510" s="162"/>
      <c r="Q510" s="163"/>
      <c r="R510" s="163"/>
      <c r="S510" s="162"/>
      <c r="T510" s="162"/>
      <c r="U510" s="162"/>
      <c r="V510" s="162"/>
    </row>
    <row r="511" spans="1:22" s="164" customFormat="1">
      <c r="A511" s="154"/>
      <c r="B511" s="131" t="s">
        <v>484</v>
      </c>
      <c r="C511" s="132"/>
      <c r="D511" s="133" t="s">
        <v>1168</v>
      </c>
      <c r="E511" s="598" t="str">
        <f>'消耗品-中間3'!W35</f>
        <v>-</v>
      </c>
      <c r="F511" s="598" t="str">
        <f t="shared" si="18"/>
        <v>-</v>
      </c>
      <c r="G511" s="598" t="str">
        <f t="shared" si="19"/>
        <v>-</v>
      </c>
      <c r="H511" s="603" t="str">
        <f t="shared" si="20"/>
        <v>-</v>
      </c>
      <c r="I511" s="157"/>
      <c r="J511" s="165" t="s">
        <v>484</v>
      </c>
      <c r="K511" s="131" t="s">
        <v>449</v>
      </c>
      <c r="L511" s="887"/>
      <c r="M511" s="159" t="s">
        <v>445</v>
      </c>
      <c r="N511" s="160"/>
      <c r="O511" s="183" t="s">
        <v>467</v>
      </c>
      <c r="P511" s="162"/>
      <c r="Q511" s="163"/>
      <c r="R511" s="163"/>
      <c r="S511" s="162"/>
      <c r="T511" s="162"/>
      <c r="U511" s="119"/>
      <c r="V511" s="162"/>
    </row>
    <row r="512" spans="1:22" s="164" customFormat="1">
      <c r="A512" s="154"/>
      <c r="B512" s="131" t="s">
        <v>485</v>
      </c>
      <c r="C512" s="132"/>
      <c r="D512" s="133" t="s">
        <v>1169</v>
      </c>
      <c r="E512" s="598" t="str">
        <f>'消耗品-中間3'!W36</f>
        <v>-</v>
      </c>
      <c r="F512" s="598" t="str">
        <f t="shared" si="18"/>
        <v>-</v>
      </c>
      <c r="G512" s="598" t="str">
        <f t="shared" si="19"/>
        <v>-</v>
      </c>
      <c r="H512" s="603" t="str">
        <f t="shared" si="20"/>
        <v>-</v>
      </c>
      <c r="I512" s="157"/>
      <c r="J512" s="165" t="s">
        <v>485</v>
      </c>
      <c r="K512" s="131" t="s">
        <v>449</v>
      </c>
      <c r="L512" s="887"/>
      <c r="M512" s="159" t="s">
        <v>445</v>
      </c>
      <c r="N512" s="160"/>
      <c r="O512" s="183" t="s">
        <v>467</v>
      </c>
      <c r="P512" s="162"/>
      <c r="Q512" s="163"/>
      <c r="R512" s="163"/>
      <c r="S512" s="162"/>
      <c r="T512" s="162"/>
      <c r="U512" s="119"/>
      <c r="V512" s="162"/>
    </row>
    <row r="513" spans="1:22">
      <c r="B513" s="131" t="s">
        <v>1140</v>
      </c>
      <c r="C513" s="132"/>
      <c r="D513" s="133"/>
      <c r="E513" s="598" t="str">
        <f>'消耗品-中間3'!W37</f>
        <v>-</v>
      </c>
      <c r="F513" s="598" t="str">
        <f t="shared" si="18"/>
        <v>-</v>
      </c>
      <c r="G513" s="598" t="str">
        <f t="shared" si="19"/>
        <v>-</v>
      </c>
      <c r="H513" s="603" t="str">
        <f t="shared" si="20"/>
        <v>-</v>
      </c>
      <c r="I513" s="157"/>
      <c r="J513" s="609"/>
      <c r="K513" s="610"/>
      <c r="L513" s="887"/>
      <c r="M513" s="159"/>
      <c r="N513" s="160"/>
      <c r="O513" s="183" t="s">
        <v>467</v>
      </c>
      <c r="P513" s="162"/>
      <c r="Q513" s="163"/>
      <c r="R513" s="163"/>
      <c r="S513" s="162"/>
      <c r="T513" s="162"/>
      <c r="U513" s="172"/>
      <c r="V513" s="119"/>
    </row>
    <row r="514" spans="1:22">
      <c r="B514" s="131" t="s">
        <v>1139</v>
      </c>
      <c r="C514" s="132"/>
      <c r="D514" s="133"/>
      <c r="E514" s="598" t="str">
        <f>'消耗品-中間3'!W27</f>
        <v>-</v>
      </c>
      <c r="F514" s="598" t="str">
        <f t="shared" si="18"/>
        <v>-</v>
      </c>
      <c r="G514" s="598" t="str">
        <f t="shared" si="19"/>
        <v>-</v>
      </c>
      <c r="H514" s="603" t="str">
        <f t="shared" si="20"/>
        <v>-</v>
      </c>
      <c r="I514" s="157"/>
      <c r="J514" s="609"/>
      <c r="K514" s="610"/>
      <c r="L514" s="887"/>
      <c r="M514" s="159"/>
      <c r="N514" s="160"/>
      <c r="O514" s="183" t="s">
        <v>467</v>
      </c>
      <c r="P514" s="162"/>
      <c r="Q514" s="163"/>
      <c r="R514" s="163"/>
      <c r="S514" s="162"/>
      <c r="T514" s="162"/>
      <c r="U514" s="119"/>
      <c r="V514" s="119"/>
    </row>
    <row r="515" spans="1:22" s="174" customFormat="1">
      <c r="A515" s="601"/>
      <c r="B515" s="131" t="s">
        <v>475</v>
      </c>
      <c r="C515" s="132"/>
      <c r="D515" s="133" t="s">
        <v>1170</v>
      </c>
      <c r="E515" s="598" t="str">
        <f>'消耗品-中間3'!W38</f>
        <v>-</v>
      </c>
      <c r="F515" s="598" t="str">
        <f t="shared" si="18"/>
        <v>-</v>
      </c>
      <c r="G515" s="598" t="str">
        <f t="shared" si="19"/>
        <v>-</v>
      </c>
      <c r="H515" s="603" t="str">
        <f t="shared" si="20"/>
        <v>-</v>
      </c>
      <c r="I515" s="157"/>
      <c r="J515" s="165" t="s">
        <v>476</v>
      </c>
      <c r="K515" s="131" t="s">
        <v>477</v>
      </c>
      <c r="L515" s="887"/>
      <c r="M515" s="159" t="s">
        <v>445</v>
      </c>
      <c r="N515" s="143"/>
      <c r="O515" s="183" t="s">
        <v>467</v>
      </c>
      <c r="P515" s="162"/>
      <c r="Q515" s="120"/>
      <c r="R515" s="120"/>
      <c r="S515" s="119"/>
      <c r="T515" s="119"/>
      <c r="U515" s="119"/>
      <c r="V515" s="172"/>
    </row>
    <row r="516" spans="1:22">
      <c r="B516" s="131" t="s">
        <v>478</v>
      </c>
      <c r="C516" s="132"/>
      <c r="D516" s="133" t="s">
        <v>1171</v>
      </c>
      <c r="E516" s="598" t="str">
        <f>'消耗品-中間3'!W39</f>
        <v>-</v>
      </c>
      <c r="F516" s="598" t="str">
        <f t="shared" si="18"/>
        <v>-</v>
      </c>
      <c r="G516" s="598" t="str">
        <f t="shared" si="19"/>
        <v>-</v>
      </c>
      <c r="H516" s="603" t="str">
        <f t="shared" si="20"/>
        <v>-</v>
      </c>
      <c r="I516" s="157"/>
      <c r="J516" s="165" t="s">
        <v>476</v>
      </c>
      <c r="K516" s="131" t="s">
        <v>477</v>
      </c>
      <c r="L516" s="887"/>
      <c r="M516" s="159"/>
      <c r="N516" s="143"/>
      <c r="O516" s="183" t="s">
        <v>467</v>
      </c>
      <c r="P516" s="184"/>
      <c r="Q516" s="120"/>
      <c r="R516" s="120"/>
      <c r="S516" s="119"/>
      <c r="T516" s="119"/>
      <c r="U516" s="162"/>
      <c r="V516" s="119"/>
    </row>
    <row r="517" spans="1:22">
      <c r="B517" s="131" t="s">
        <v>479</v>
      </c>
      <c r="C517" s="132"/>
      <c r="D517" s="133" t="s">
        <v>1172</v>
      </c>
      <c r="E517" s="598" t="str">
        <f>'消耗品-中間3'!W40</f>
        <v>-</v>
      </c>
      <c r="F517" s="598" t="str">
        <f t="shared" si="18"/>
        <v>-</v>
      </c>
      <c r="G517" s="598" t="str">
        <f t="shared" si="19"/>
        <v>-</v>
      </c>
      <c r="H517" s="603" t="str">
        <f t="shared" si="20"/>
        <v>-</v>
      </c>
      <c r="I517" s="157"/>
      <c r="J517" s="165" t="s">
        <v>476</v>
      </c>
      <c r="K517" s="131" t="s">
        <v>477</v>
      </c>
      <c r="L517" s="887"/>
      <c r="M517" s="159" t="s">
        <v>445</v>
      </c>
      <c r="N517" s="143"/>
      <c r="O517" s="183" t="s">
        <v>467</v>
      </c>
      <c r="P517" s="184"/>
      <c r="Q517" s="120"/>
      <c r="R517" s="120"/>
      <c r="S517" s="119"/>
      <c r="T517" s="119"/>
      <c r="U517" s="119"/>
      <c r="V517" s="119"/>
    </row>
    <row r="518" spans="1:22" s="164" customFormat="1">
      <c r="A518" s="100"/>
      <c r="B518" s="131" t="s">
        <v>480</v>
      </c>
      <c r="C518" s="132"/>
      <c r="D518" s="133" t="s">
        <v>1173</v>
      </c>
      <c r="E518" s="598" t="str">
        <f>'消耗品-中間3'!W41</f>
        <v>-</v>
      </c>
      <c r="F518" s="598" t="str">
        <f t="shared" si="18"/>
        <v>-</v>
      </c>
      <c r="G518" s="598" t="str">
        <f t="shared" si="19"/>
        <v>-</v>
      </c>
      <c r="H518" s="603" t="str">
        <f t="shared" si="20"/>
        <v>-</v>
      </c>
      <c r="I518" s="157"/>
      <c r="J518" s="165" t="s">
        <v>476</v>
      </c>
      <c r="K518" s="131" t="s">
        <v>477</v>
      </c>
      <c r="L518" s="887"/>
      <c r="M518" s="159" t="s">
        <v>445</v>
      </c>
      <c r="N518" s="143"/>
      <c r="O518" s="183" t="s">
        <v>467</v>
      </c>
      <c r="P518" s="184"/>
      <c r="Q518" s="120"/>
      <c r="R518" s="120"/>
      <c r="S518" s="119"/>
      <c r="T518" s="119"/>
      <c r="U518" s="184"/>
      <c r="V518" s="162"/>
    </row>
    <row r="519" spans="1:22">
      <c r="B519" s="131" t="s">
        <v>481</v>
      </c>
      <c r="C519" s="132"/>
      <c r="D519" s="133" t="s">
        <v>1174</v>
      </c>
      <c r="E519" s="598" t="str">
        <f>'消耗品-中間3'!W42</f>
        <v>-</v>
      </c>
      <c r="F519" s="598" t="str">
        <f t="shared" si="18"/>
        <v>-</v>
      </c>
      <c r="G519" s="598" t="str">
        <f t="shared" si="19"/>
        <v>-</v>
      </c>
      <c r="H519" s="603" t="str">
        <f t="shared" si="20"/>
        <v>-</v>
      </c>
      <c r="I519" s="157"/>
      <c r="J519" s="165" t="s">
        <v>482</v>
      </c>
      <c r="K519" s="131" t="s">
        <v>477</v>
      </c>
      <c r="L519" s="887"/>
      <c r="M519" s="159" t="s">
        <v>445</v>
      </c>
      <c r="N519" s="143"/>
      <c r="O519" s="183" t="s">
        <v>467</v>
      </c>
      <c r="P519" s="184"/>
      <c r="Q519" s="120"/>
      <c r="R519" s="120"/>
      <c r="S519" s="119"/>
      <c r="T519" s="119"/>
      <c r="U519" s="184"/>
      <c r="V519" s="119"/>
    </row>
    <row r="520" spans="1:22" s="186" customFormat="1">
      <c r="A520" s="176"/>
      <c r="B520" s="131" t="s">
        <v>859</v>
      </c>
      <c r="C520" s="132"/>
      <c r="D520" s="133" t="s">
        <v>1175</v>
      </c>
      <c r="E520" s="598" t="str">
        <f>'消耗品-中間3'!W43</f>
        <v>-</v>
      </c>
      <c r="F520" s="598" t="str">
        <f t="shared" si="18"/>
        <v>-</v>
      </c>
      <c r="G520" s="598" t="str">
        <f t="shared" si="19"/>
        <v>-</v>
      </c>
      <c r="H520" s="603" t="str">
        <f t="shared" si="20"/>
        <v>-</v>
      </c>
      <c r="I520" s="477"/>
      <c r="J520" s="411" t="s">
        <v>860</v>
      </c>
      <c r="K520" s="137" t="s">
        <v>488</v>
      </c>
      <c r="L520" s="887"/>
      <c r="M520" s="159"/>
      <c r="N520" s="143"/>
      <c r="O520" s="183" t="s">
        <v>467</v>
      </c>
      <c r="P520" s="184"/>
      <c r="Q520" s="478"/>
      <c r="R520" s="479"/>
      <c r="S520" s="480"/>
      <c r="T520" s="480"/>
      <c r="U520" s="119"/>
      <c r="V520" s="184"/>
    </row>
    <row r="521" spans="1:22" s="186" customFormat="1">
      <c r="A521" s="176"/>
      <c r="B521" s="131" t="s">
        <v>861</v>
      </c>
      <c r="C521" s="132"/>
      <c r="D521" s="133" t="s">
        <v>1176</v>
      </c>
      <c r="E521" s="598" t="str">
        <f>'消耗品-中間3'!W44</f>
        <v>-</v>
      </c>
      <c r="F521" s="598" t="str">
        <f t="shared" si="18"/>
        <v>-</v>
      </c>
      <c r="G521" s="598" t="str">
        <f t="shared" si="19"/>
        <v>-</v>
      </c>
      <c r="H521" s="603" t="str">
        <f t="shared" si="20"/>
        <v>-</v>
      </c>
      <c r="I521" s="477"/>
      <c r="J521" s="611" t="s">
        <v>1142</v>
      </c>
      <c r="K521" s="612" t="s">
        <v>739</v>
      </c>
      <c r="L521" s="887"/>
      <c r="M521" s="159"/>
      <c r="N521" s="143"/>
      <c r="O521" s="183" t="s">
        <v>467</v>
      </c>
      <c r="P521" s="184"/>
      <c r="Q521" s="478"/>
      <c r="R521" s="479"/>
      <c r="S521" s="480"/>
      <c r="T521" s="480"/>
      <c r="U521" s="119"/>
      <c r="V521" s="184"/>
    </row>
    <row r="522" spans="1:22">
      <c r="B522" s="131" t="s">
        <v>486</v>
      </c>
      <c r="C522" s="132"/>
      <c r="D522" s="133" t="s">
        <v>1177</v>
      </c>
      <c r="E522" s="598" t="str">
        <f>'消耗品-中間3'!W45</f>
        <v>-</v>
      </c>
      <c r="F522" s="598" t="str">
        <f t="shared" si="18"/>
        <v>-</v>
      </c>
      <c r="G522" s="598" t="str">
        <f t="shared" si="19"/>
        <v>-</v>
      </c>
      <c r="H522" s="603" t="str">
        <f t="shared" si="20"/>
        <v>-</v>
      </c>
      <c r="I522" s="187"/>
      <c r="J522" s="413" t="s">
        <v>487</v>
      </c>
      <c r="K522" s="612" t="s">
        <v>739</v>
      </c>
      <c r="L522" s="887"/>
      <c r="M522" s="181" t="s">
        <v>466</v>
      </c>
      <c r="N522" s="182"/>
      <c r="O522" s="183" t="s">
        <v>467</v>
      </c>
      <c r="P522" s="184"/>
      <c r="Q522" s="185"/>
      <c r="R522" s="185"/>
      <c r="S522" s="184"/>
      <c r="T522" s="184"/>
      <c r="U522" s="119"/>
      <c r="V522" s="119"/>
    </row>
    <row r="523" spans="1:22">
      <c r="B523" s="131" t="s">
        <v>489</v>
      </c>
      <c r="C523" s="132"/>
      <c r="D523" s="133" t="s">
        <v>1178</v>
      </c>
      <c r="E523" s="598" t="str">
        <f>'消耗品-中間3'!W46</f>
        <v>-</v>
      </c>
      <c r="F523" s="598" t="str">
        <f t="shared" si="18"/>
        <v>-</v>
      </c>
      <c r="G523" s="598" t="str">
        <f t="shared" si="19"/>
        <v>-</v>
      </c>
      <c r="H523" s="603" t="str">
        <f t="shared" si="20"/>
        <v>-</v>
      </c>
      <c r="I523" s="187"/>
      <c r="J523" s="413" t="s">
        <v>490</v>
      </c>
      <c r="K523" s="612" t="s">
        <v>739</v>
      </c>
      <c r="L523" s="887"/>
      <c r="M523" s="181" t="s">
        <v>466</v>
      </c>
      <c r="N523" s="182"/>
      <c r="O523" s="183" t="s">
        <v>467</v>
      </c>
      <c r="P523" s="190"/>
      <c r="Q523" s="185"/>
      <c r="R523" s="185"/>
      <c r="S523" s="184"/>
      <c r="T523" s="184"/>
      <c r="U523" s="119"/>
      <c r="V523" s="119"/>
    </row>
    <row r="524" spans="1:22">
      <c r="B524" s="131" t="s">
        <v>492</v>
      </c>
      <c r="C524" s="132"/>
      <c r="D524" s="133" t="s">
        <v>1179</v>
      </c>
      <c r="E524" s="598" t="str">
        <f>'消耗品-中間3'!W47</f>
        <v>-</v>
      </c>
      <c r="F524" s="598" t="str">
        <f t="shared" si="18"/>
        <v>-</v>
      </c>
      <c r="G524" s="598" t="str">
        <f t="shared" si="19"/>
        <v>-</v>
      </c>
      <c r="H524" s="603" t="str">
        <f t="shared" si="20"/>
        <v>-</v>
      </c>
      <c r="I524" s="187"/>
      <c r="J524" s="413" t="s">
        <v>493</v>
      </c>
      <c r="K524" s="612" t="s">
        <v>739</v>
      </c>
      <c r="L524" s="887"/>
      <c r="M524" s="181" t="s">
        <v>466</v>
      </c>
      <c r="N524" s="182"/>
      <c r="O524" s="183" t="s">
        <v>467</v>
      </c>
      <c r="P524" s="190"/>
      <c r="Q524" s="185"/>
      <c r="R524" s="185"/>
      <c r="S524" s="184"/>
      <c r="T524" s="184"/>
      <c r="U524" s="162"/>
      <c r="V524" s="119"/>
    </row>
    <row r="525" spans="1:22">
      <c r="B525" s="131" t="s">
        <v>494</v>
      </c>
      <c r="C525" s="132"/>
      <c r="D525" s="151" t="s">
        <v>1180</v>
      </c>
      <c r="E525" s="599" t="str">
        <f>'消耗品-中間3'!W48</f>
        <v>-</v>
      </c>
      <c r="F525" s="599" t="str">
        <f t="shared" si="18"/>
        <v>-</v>
      </c>
      <c r="G525" s="599" t="str">
        <f t="shared" si="19"/>
        <v>-</v>
      </c>
      <c r="H525" s="603" t="str">
        <f t="shared" si="20"/>
        <v>-</v>
      </c>
      <c r="I525" s="191"/>
      <c r="J525" s="413" t="s">
        <v>495</v>
      </c>
      <c r="K525" s="612" t="s">
        <v>739</v>
      </c>
      <c r="L525" s="888"/>
      <c r="M525" s="181" t="s">
        <v>466</v>
      </c>
      <c r="N525" s="193"/>
      <c r="O525" s="183" t="s">
        <v>467</v>
      </c>
      <c r="P525" s="190"/>
      <c r="Q525" s="185"/>
      <c r="R525" s="185"/>
      <c r="S525" s="184"/>
      <c r="T525" s="184"/>
      <c r="U525" s="162"/>
      <c r="V525" s="119"/>
    </row>
    <row r="526" spans="1:22" s="164" customFormat="1">
      <c r="A526" s="154"/>
      <c r="B526" s="109"/>
      <c r="C526" s="194"/>
      <c r="D526" s="194"/>
      <c r="E526" s="675"/>
      <c r="F526" s="675"/>
      <c r="G526" s="675"/>
      <c r="H526" s="675"/>
      <c r="I526" s="109"/>
      <c r="J526" s="109"/>
      <c r="K526" s="104"/>
      <c r="L526" s="105"/>
      <c r="M526" s="105"/>
      <c r="N526" s="103"/>
      <c r="O526" s="103"/>
      <c r="P526" s="103"/>
      <c r="Q526" s="105"/>
      <c r="R526" s="105"/>
      <c r="S526" s="103"/>
      <c r="T526" s="103"/>
      <c r="U526" s="162"/>
      <c r="V526" s="162"/>
    </row>
    <row r="527" spans="1:22" s="164" customFormat="1">
      <c r="A527" s="154"/>
      <c r="B527" s="109" t="s">
        <v>803</v>
      </c>
      <c r="C527" s="194"/>
      <c r="D527" s="194"/>
      <c r="E527" s="675"/>
      <c r="F527" s="675"/>
      <c r="G527" s="675"/>
      <c r="H527" s="675"/>
      <c r="I527" s="103"/>
      <c r="J527" s="103"/>
      <c r="K527" s="104"/>
      <c r="L527" s="105"/>
      <c r="M527" s="105"/>
      <c r="N527" s="103"/>
      <c r="O527" s="103"/>
      <c r="P527" s="103"/>
      <c r="Q527" s="105"/>
      <c r="R527" s="105"/>
      <c r="S527" s="103"/>
      <c r="T527" s="103"/>
      <c r="U527" s="162"/>
      <c r="V527" s="162"/>
    </row>
    <row r="528" spans="1:22" s="164" customFormat="1">
      <c r="A528" s="154"/>
      <c r="B528" s="110" t="s">
        <v>747</v>
      </c>
      <c r="C528" s="111"/>
      <c r="D528" s="196"/>
      <c r="E528" s="676"/>
      <c r="F528" s="676"/>
      <c r="G528" s="676"/>
      <c r="H528" s="677"/>
      <c r="I528" s="113" t="s">
        <v>748</v>
      </c>
      <c r="J528" s="113"/>
      <c r="K528" s="114"/>
      <c r="L528" s="116"/>
      <c r="M528" s="197"/>
      <c r="N528" s="117"/>
      <c r="O528" s="196" t="s">
        <v>749</v>
      </c>
      <c r="P528" s="113"/>
      <c r="Q528" s="116"/>
      <c r="R528" s="116"/>
      <c r="S528" s="199"/>
      <c r="T528" s="200"/>
      <c r="U528" s="162"/>
      <c r="V528" s="162"/>
    </row>
    <row r="529" spans="1:22" s="164" customFormat="1" ht="26.25">
      <c r="A529" s="154"/>
      <c r="B529" s="201" t="s">
        <v>750</v>
      </c>
      <c r="C529" s="202" t="s">
        <v>502</v>
      </c>
      <c r="D529" s="424"/>
      <c r="E529" s="676"/>
      <c r="F529" s="676"/>
      <c r="G529" s="676"/>
      <c r="H529" s="677"/>
      <c r="I529" s="204" t="s">
        <v>804</v>
      </c>
      <c r="J529" s="209" t="s">
        <v>805</v>
      </c>
      <c r="K529" s="205" t="s">
        <v>806</v>
      </c>
      <c r="L529" s="206" t="s">
        <v>807</v>
      </c>
      <c r="M529" s="206" t="s">
        <v>808</v>
      </c>
      <c r="N529" s="426" t="s">
        <v>414</v>
      </c>
      <c r="O529" s="209" t="s">
        <v>508</v>
      </c>
      <c r="P529" s="209" t="s">
        <v>509</v>
      </c>
      <c r="Q529" s="205" t="s">
        <v>510</v>
      </c>
      <c r="R529" s="206" t="s">
        <v>511</v>
      </c>
      <c r="S529" s="206" t="s">
        <v>752</v>
      </c>
      <c r="T529" s="209" t="s">
        <v>414</v>
      </c>
      <c r="U529" s="119"/>
      <c r="V529" s="162"/>
    </row>
    <row r="530" spans="1:22" s="164" customFormat="1">
      <c r="A530" s="154"/>
      <c r="B530" s="212" t="s">
        <v>513</v>
      </c>
      <c r="C530" s="213" t="s">
        <v>809</v>
      </c>
      <c r="D530" s="214"/>
      <c r="E530" s="679"/>
      <c r="F530" s="679"/>
      <c r="G530" s="679"/>
      <c r="H530" s="680"/>
      <c r="I530" s="134" t="s">
        <v>693</v>
      </c>
      <c r="J530" s="407" t="s">
        <v>694</v>
      </c>
      <c r="K530" s="135" t="s">
        <v>695</v>
      </c>
      <c r="L530" s="842" t="s">
        <v>802</v>
      </c>
      <c r="M530" s="137" t="s">
        <v>810</v>
      </c>
      <c r="N530" s="457" t="s">
        <v>811</v>
      </c>
      <c r="O530" s="407" t="s">
        <v>693</v>
      </c>
      <c r="P530" s="407" t="s">
        <v>694</v>
      </c>
      <c r="Q530" s="135" t="s">
        <v>695</v>
      </c>
      <c r="R530" s="842" t="s">
        <v>812</v>
      </c>
      <c r="S530" s="137" t="s">
        <v>810</v>
      </c>
      <c r="T530" s="153" t="s">
        <v>811</v>
      </c>
      <c r="U530" s="119"/>
      <c r="V530" s="162"/>
    </row>
    <row r="531" spans="1:22">
      <c r="B531" s="380"/>
      <c r="C531" s="213" t="s">
        <v>813</v>
      </c>
      <c r="D531" s="437"/>
      <c r="E531" s="710"/>
      <c r="F531" s="710"/>
      <c r="G531" s="710"/>
      <c r="H531" s="709"/>
      <c r="I531" s="370"/>
      <c r="J531" s="337"/>
      <c r="K531" s="345"/>
      <c r="L531" s="815"/>
      <c r="M531" s="137" t="s">
        <v>814</v>
      </c>
      <c r="N531" s="458"/>
      <c r="O531" s="337"/>
      <c r="P531" s="337"/>
      <c r="Q531" s="345"/>
      <c r="R531" s="815"/>
      <c r="S531" s="137" t="s">
        <v>814</v>
      </c>
      <c r="T531" s="221"/>
      <c r="U531" s="119"/>
      <c r="V531" s="119"/>
    </row>
    <row r="532" spans="1:22">
      <c r="B532" s="380"/>
      <c r="C532" s="213" t="s">
        <v>815</v>
      </c>
      <c r="D532" s="437"/>
      <c r="E532" s="710"/>
      <c r="F532" s="710"/>
      <c r="G532" s="710"/>
      <c r="H532" s="709"/>
      <c r="I532" s="459"/>
      <c r="J532" s="389"/>
      <c r="K532" s="332"/>
      <c r="L532" s="815"/>
      <c r="M532" s="137" t="s">
        <v>816</v>
      </c>
      <c r="N532" s="460"/>
      <c r="O532" s="389"/>
      <c r="P532" s="389"/>
      <c r="Q532" s="332"/>
      <c r="R532" s="815"/>
      <c r="S532" s="137" t="s">
        <v>817</v>
      </c>
      <c r="T532" s="411"/>
      <c r="U532" s="119"/>
      <c r="V532" s="119"/>
    </row>
    <row r="533" spans="1:22">
      <c r="B533" s="380"/>
      <c r="C533" s="213" t="s">
        <v>818</v>
      </c>
      <c r="D533" s="437"/>
      <c r="E533" s="710"/>
      <c r="F533" s="710"/>
      <c r="G533" s="710"/>
      <c r="H533" s="709"/>
      <c r="I533" s="461" t="s">
        <v>715</v>
      </c>
      <c r="J533" s="462"/>
      <c r="K533" s="347"/>
      <c r="L533" s="141"/>
      <c r="M533" s="463"/>
      <c r="N533" s="464" t="s">
        <v>819</v>
      </c>
      <c r="O533" s="462" t="s">
        <v>715</v>
      </c>
      <c r="P533" s="462"/>
      <c r="Q533" s="347"/>
      <c r="R533" s="346"/>
      <c r="S533" s="137"/>
      <c r="T533" s="413" t="s">
        <v>819</v>
      </c>
      <c r="U533" s="119"/>
      <c r="V533" s="119"/>
    </row>
    <row r="534" spans="1:22">
      <c r="B534" s="380"/>
      <c r="C534" s="213" t="s">
        <v>820</v>
      </c>
      <c r="D534" s="437"/>
      <c r="E534" s="710"/>
      <c r="F534" s="710"/>
      <c r="G534" s="710"/>
      <c r="H534" s="709"/>
      <c r="I534" s="461" t="s">
        <v>715</v>
      </c>
      <c r="J534" s="462"/>
      <c r="K534" s="347"/>
      <c r="L534" s="141"/>
      <c r="M534" s="137"/>
      <c r="N534" s="464" t="s">
        <v>819</v>
      </c>
      <c r="O534" s="462" t="s">
        <v>715</v>
      </c>
      <c r="P534" s="462"/>
      <c r="Q534" s="347"/>
      <c r="R534" s="346"/>
      <c r="S534" s="137"/>
      <c r="T534" s="413" t="s">
        <v>819</v>
      </c>
      <c r="U534" s="480"/>
      <c r="V534" s="119"/>
    </row>
    <row r="535" spans="1:22">
      <c r="B535" s="335"/>
      <c r="C535" s="213" t="s">
        <v>821</v>
      </c>
      <c r="D535" s="437"/>
      <c r="E535" s="710"/>
      <c r="F535" s="710"/>
      <c r="G535" s="710"/>
      <c r="H535" s="709"/>
      <c r="I535" s="461" t="s">
        <v>715</v>
      </c>
      <c r="J535" s="462"/>
      <c r="K535" s="347"/>
      <c r="L535" s="141"/>
      <c r="M535" s="137"/>
      <c r="N535" s="464" t="s">
        <v>819</v>
      </c>
      <c r="O535" s="413" t="s">
        <v>715</v>
      </c>
      <c r="P535" s="413"/>
      <c r="Q535" s="215"/>
      <c r="R535" s="141"/>
      <c r="S535" s="137"/>
      <c r="T535" s="413" t="s">
        <v>819</v>
      </c>
      <c r="U535" s="480"/>
      <c r="V535" s="119"/>
    </row>
    <row r="536" spans="1:22" s="480" customFormat="1">
      <c r="A536" s="100"/>
      <c r="B536" s="219" t="s">
        <v>697</v>
      </c>
      <c r="C536" s="213" t="s">
        <v>822</v>
      </c>
      <c r="D536" s="437"/>
      <c r="E536" s="710"/>
      <c r="F536" s="710"/>
      <c r="G536" s="710"/>
      <c r="H536" s="709"/>
      <c r="I536" s="134" t="s">
        <v>693</v>
      </c>
      <c r="J536" s="407" t="s">
        <v>694</v>
      </c>
      <c r="K536" s="215" t="s">
        <v>698</v>
      </c>
      <c r="L536" s="141"/>
      <c r="M536" s="137" t="s">
        <v>822</v>
      </c>
      <c r="N536" s="464" t="s">
        <v>811</v>
      </c>
      <c r="O536" s="407" t="s">
        <v>693</v>
      </c>
      <c r="P536" s="407" t="s">
        <v>694</v>
      </c>
      <c r="Q536" s="215" t="s">
        <v>698</v>
      </c>
      <c r="R536" s="141"/>
      <c r="S536" s="137" t="s">
        <v>822</v>
      </c>
      <c r="T536" s="413" t="s">
        <v>811</v>
      </c>
      <c r="U536" s="184"/>
    </row>
    <row r="537" spans="1:22" s="480" customFormat="1">
      <c r="A537" s="100"/>
      <c r="B537" s="219" t="s">
        <v>716</v>
      </c>
      <c r="C537" s="213" t="s">
        <v>822</v>
      </c>
      <c r="D537" s="437"/>
      <c r="E537" s="710"/>
      <c r="F537" s="710"/>
      <c r="G537" s="710"/>
      <c r="H537" s="709"/>
      <c r="I537" s="134" t="s">
        <v>693</v>
      </c>
      <c r="J537" s="407" t="s">
        <v>694</v>
      </c>
      <c r="K537" s="215" t="s">
        <v>717</v>
      </c>
      <c r="L537" s="141"/>
      <c r="M537" s="137" t="s">
        <v>822</v>
      </c>
      <c r="N537" s="464" t="s">
        <v>811</v>
      </c>
      <c r="O537" s="407" t="s">
        <v>693</v>
      </c>
      <c r="P537" s="407" t="s">
        <v>694</v>
      </c>
      <c r="Q537" s="215" t="s">
        <v>717</v>
      </c>
      <c r="R537" s="141"/>
      <c r="S537" s="137" t="s">
        <v>822</v>
      </c>
      <c r="T537" s="413" t="s">
        <v>811</v>
      </c>
      <c r="U537" s="184"/>
    </row>
    <row r="538" spans="1:22" s="186" customFormat="1">
      <c r="A538" s="176"/>
      <c r="B538" s="428" t="s">
        <v>718</v>
      </c>
      <c r="C538" s="429" t="s">
        <v>823</v>
      </c>
      <c r="D538" s="444"/>
      <c r="E538" s="711"/>
      <c r="F538" s="711"/>
      <c r="G538" s="711"/>
      <c r="H538" s="712"/>
      <c r="I538" s="465" t="s">
        <v>693</v>
      </c>
      <c r="J538" s="188" t="s">
        <v>694</v>
      </c>
      <c r="K538" s="430" t="s">
        <v>719</v>
      </c>
      <c r="L538" s="397"/>
      <c r="M538" s="181" t="s">
        <v>823</v>
      </c>
      <c r="N538" s="466" t="s">
        <v>824</v>
      </c>
      <c r="O538" s="188" t="s">
        <v>693</v>
      </c>
      <c r="P538" s="188" t="s">
        <v>694</v>
      </c>
      <c r="Q538" s="430" t="s">
        <v>719</v>
      </c>
      <c r="R538" s="397"/>
      <c r="S538" s="181" t="s">
        <v>823</v>
      </c>
      <c r="T538" s="414" t="s">
        <v>824</v>
      </c>
      <c r="U538" s="184"/>
      <c r="V538" s="184"/>
    </row>
    <row r="539" spans="1:22" s="186" customFormat="1">
      <c r="A539" s="176"/>
      <c r="B539" s="219" t="s">
        <v>721</v>
      </c>
      <c r="C539" s="213" t="s">
        <v>822</v>
      </c>
      <c r="D539" s="437"/>
      <c r="E539" s="710"/>
      <c r="F539" s="710"/>
      <c r="G539" s="710"/>
      <c r="H539" s="709"/>
      <c r="I539" s="134" t="s">
        <v>693</v>
      </c>
      <c r="J539" s="407" t="s">
        <v>694</v>
      </c>
      <c r="K539" s="215" t="s">
        <v>722</v>
      </c>
      <c r="L539" s="141"/>
      <c r="M539" s="137" t="s">
        <v>822</v>
      </c>
      <c r="N539" s="464" t="s">
        <v>811</v>
      </c>
      <c r="O539" s="407" t="s">
        <v>693</v>
      </c>
      <c r="P539" s="407" t="s">
        <v>694</v>
      </c>
      <c r="Q539" s="215" t="s">
        <v>722</v>
      </c>
      <c r="R539" s="141"/>
      <c r="S539" s="137"/>
      <c r="T539" s="413"/>
      <c r="U539" s="185"/>
      <c r="V539" s="184"/>
    </row>
    <row r="540" spans="1:22" s="186" customFormat="1">
      <c r="A540" s="176"/>
      <c r="B540" s="219" t="s">
        <v>723</v>
      </c>
      <c r="C540" s="213" t="s">
        <v>822</v>
      </c>
      <c r="D540" s="449"/>
      <c r="E540" s="728"/>
      <c r="F540" s="728"/>
      <c r="G540" s="728"/>
      <c r="H540" s="729"/>
      <c r="I540" s="467" t="s">
        <v>693</v>
      </c>
      <c r="J540" s="413" t="s">
        <v>694</v>
      </c>
      <c r="K540" s="215" t="s">
        <v>724</v>
      </c>
      <c r="L540" s="152"/>
      <c r="M540" s="137" t="s">
        <v>822</v>
      </c>
      <c r="N540" s="464" t="s">
        <v>811</v>
      </c>
      <c r="O540" s="407" t="s">
        <v>693</v>
      </c>
      <c r="P540" s="407" t="s">
        <v>694</v>
      </c>
      <c r="Q540" s="215" t="s">
        <v>724</v>
      </c>
      <c r="R540" s="141"/>
      <c r="S540" s="137"/>
      <c r="T540" s="413"/>
      <c r="U540" s="120"/>
      <c r="V540" s="184"/>
    </row>
    <row r="541" spans="1:22" s="186" customFormat="1">
      <c r="A541" s="176"/>
      <c r="B541" s="219" t="s">
        <v>725</v>
      </c>
      <c r="C541" s="213" t="s">
        <v>822</v>
      </c>
      <c r="D541" s="437"/>
      <c r="E541" s="710"/>
      <c r="F541" s="710"/>
      <c r="G541" s="710"/>
      <c r="H541" s="709"/>
      <c r="I541" s="134" t="s">
        <v>693</v>
      </c>
      <c r="J541" s="407" t="s">
        <v>726</v>
      </c>
      <c r="K541" s="468" t="s">
        <v>695</v>
      </c>
      <c r="L541" s="141"/>
      <c r="M541" s="469" t="s">
        <v>822</v>
      </c>
      <c r="N541" s="464" t="s">
        <v>811</v>
      </c>
      <c r="O541" s="407" t="s">
        <v>693</v>
      </c>
      <c r="P541" s="407" t="s">
        <v>726</v>
      </c>
      <c r="Q541" s="215" t="s">
        <v>695</v>
      </c>
      <c r="R541" s="153" t="s">
        <v>825</v>
      </c>
      <c r="S541" s="137" t="s">
        <v>822</v>
      </c>
      <c r="T541" s="413" t="s">
        <v>811</v>
      </c>
      <c r="U541" s="120"/>
      <c r="V541" s="184"/>
    </row>
    <row r="542" spans="1:22">
      <c r="B542" s="219" t="s">
        <v>727</v>
      </c>
      <c r="C542" s="213" t="s">
        <v>822</v>
      </c>
      <c r="D542" s="437"/>
      <c r="E542" s="710"/>
      <c r="F542" s="710"/>
      <c r="G542" s="710"/>
      <c r="H542" s="709"/>
      <c r="I542" s="134" t="s">
        <v>693</v>
      </c>
      <c r="J542" s="407" t="s">
        <v>726</v>
      </c>
      <c r="K542" s="215" t="s">
        <v>698</v>
      </c>
      <c r="L542" s="141"/>
      <c r="M542" s="137" t="s">
        <v>822</v>
      </c>
      <c r="N542" s="464" t="s">
        <v>811</v>
      </c>
      <c r="O542" s="407" t="s">
        <v>693</v>
      </c>
      <c r="P542" s="407" t="s">
        <v>726</v>
      </c>
      <c r="Q542" s="215" t="s">
        <v>698</v>
      </c>
      <c r="R542" s="141"/>
      <c r="S542" s="137" t="s">
        <v>822</v>
      </c>
      <c r="T542" s="413" t="s">
        <v>811</v>
      </c>
    </row>
    <row r="543" spans="1:22">
      <c r="B543" s="219" t="s">
        <v>728</v>
      </c>
      <c r="C543" s="213" t="s">
        <v>822</v>
      </c>
      <c r="D543" s="437"/>
      <c r="E543" s="710"/>
      <c r="F543" s="710"/>
      <c r="G543" s="710"/>
      <c r="H543" s="709"/>
      <c r="I543" s="134" t="s">
        <v>693</v>
      </c>
      <c r="J543" s="407" t="s">
        <v>726</v>
      </c>
      <c r="K543" s="215" t="s">
        <v>717</v>
      </c>
      <c r="L543" s="141"/>
      <c r="M543" s="137" t="s">
        <v>822</v>
      </c>
      <c r="N543" s="464" t="s">
        <v>811</v>
      </c>
      <c r="O543" s="407" t="s">
        <v>693</v>
      </c>
      <c r="P543" s="407" t="s">
        <v>726</v>
      </c>
      <c r="Q543" s="215" t="s">
        <v>717</v>
      </c>
      <c r="R543" s="141"/>
      <c r="S543" s="137" t="s">
        <v>822</v>
      </c>
      <c r="T543" s="413" t="s">
        <v>811</v>
      </c>
    </row>
    <row r="544" spans="1:22">
      <c r="B544" s="219" t="s">
        <v>729</v>
      </c>
      <c r="C544" s="213" t="s">
        <v>822</v>
      </c>
      <c r="D544" s="449"/>
      <c r="E544" s="728"/>
      <c r="F544" s="728"/>
      <c r="G544" s="728"/>
      <c r="H544" s="729"/>
      <c r="I544" s="467" t="s">
        <v>693</v>
      </c>
      <c r="J544" s="413" t="s">
        <v>726</v>
      </c>
      <c r="K544" s="215" t="s">
        <v>719</v>
      </c>
      <c r="L544" s="152"/>
      <c r="M544" s="137" t="s">
        <v>822</v>
      </c>
      <c r="N544" s="464" t="s">
        <v>811</v>
      </c>
      <c r="O544" s="399" t="s">
        <v>693</v>
      </c>
      <c r="P544" s="413" t="s">
        <v>726</v>
      </c>
      <c r="Q544" s="215" t="s">
        <v>719</v>
      </c>
      <c r="R544" s="152"/>
      <c r="S544" s="137" t="s">
        <v>822</v>
      </c>
      <c r="T544" s="413" t="s">
        <v>811</v>
      </c>
    </row>
    <row r="547" spans="1:21" ht="15.75">
      <c r="B547" s="106" t="s">
        <v>826</v>
      </c>
    </row>
    <row r="548" spans="1:21" ht="14.25" customHeight="1"/>
    <row r="549" spans="1:21">
      <c r="B549" s="109" t="s">
        <v>827</v>
      </c>
    </row>
    <row r="550" spans="1:21">
      <c r="B550" s="109"/>
      <c r="I550" s="470" t="s">
        <v>828</v>
      </c>
      <c r="J550" s="109"/>
      <c r="U550" s="120"/>
    </row>
    <row r="551" spans="1:21">
      <c r="B551" s="110" t="s">
        <v>747</v>
      </c>
      <c r="C551" s="111"/>
      <c r="D551" s="405"/>
      <c r="E551" s="669" t="s">
        <v>404</v>
      </c>
      <c r="F551" s="669" t="s">
        <v>404</v>
      </c>
      <c r="G551" s="669" t="s">
        <v>404</v>
      </c>
      <c r="H551" s="670" t="s">
        <v>404</v>
      </c>
      <c r="I551" s="113" t="s">
        <v>829</v>
      </c>
      <c r="J551" s="113"/>
      <c r="K551" s="114"/>
      <c r="L551" s="116"/>
      <c r="M551" s="116"/>
      <c r="N551" s="117"/>
      <c r="O551" s="118"/>
      <c r="P551" s="119"/>
      <c r="Q551" s="120"/>
      <c r="R551" s="120"/>
      <c r="U551" s="120"/>
    </row>
    <row r="552" spans="1:21">
      <c r="B552" s="863" t="s">
        <v>778</v>
      </c>
      <c r="C552" s="864"/>
      <c r="D552" s="121"/>
      <c r="E552" s="671" t="s">
        <v>779</v>
      </c>
      <c r="F552" s="671" t="s">
        <v>780</v>
      </c>
      <c r="G552" s="671"/>
      <c r="H552" s="672"/>
      <c r="I552" s="121" t="s">
        <v>508</v>
      </c>
      <c r="J552" s="123" t="s">
        <v>509</v>
      </c>
      <c r="K552" s="122" t="s">
        <v>510</v>
      </c>
      <c r="L552" s="124" t="s">
        <v>511</v>
      </c>
      <c r="M552" s="124" t="s">
        <v>512</v>
      </c>
      <c r="N552" s="125" t="s">
        <v>414</v>
      </c>
      <c r="O552" s="126" t="s">
        <v>415</v>
      </c>
      <c r="P552" s="119"/>
      <c r="Q552" s="120"/>
      <c r="R552" s="120"/>
      <c r="U552" s="120"/>
    </row>
    <row r="553" spans="1:21">
      <c r="B553" s="865"/>
      <c r="C553" s="866"/>
      <c r="D553" s="127" t="s">
        <v>830</v>
      </c>
      <c r="E553" s="673" t="s">
        <v>691</v>
      </c>
      <c r="F553" s="673" t="s">
        <v>691</v>
      </c>
      <c r="G553" s="673" t="s">
        <v>691</v>
      </c>
      <c r="H553" s="674" t="s">
        <v>691</v>
      </c>
      <c r="I553" s="129" t="s">
        <v>692</v>
      </c>
      <c r="J553" s="128" t="s">
        <v>692</v>
      </c>
      <c r="K553" s="128" t="s">
        <v>692</v>
      </c>
      <c r="L553" s="128" t="s">
        <v>692</v>
      </c>
      <c r="M553" s="130" t="s">
        <v>692</v>
      </c>
      <c r="N553" s="130" t="s">
        <v>692</v>
      </c>
      <c r="O553" s="129" t="s">
        <v>692</v>
      </c>
      <c r="P553" s="119"/>
      <c r="Q553" s="120"/>
      <c r="R553" s="120"/>
      <c r="U553" s="120"/>
    </row>
    <row r="554" spans="1:21">
      <c r="B554" s="131" t="s">
        <v>419</v>
      </c>
      <c r="C554" s="132"/>
      <c r="D554" s="133" t="s">
        <v>1143</v>
      </c>
      <c r="E554" s="598" t="str">
        <f>'消耗品-中間3'!S7</f>
        <v>-</v>
      </c>
      <c r="F554" s="598" t="str">
        <f>E554</f>
        <v>-</v>
      </c>
      <c r="G554" s="598" t="str">
        <f>E554</f>
        <v>-</v>
      </c>
      <c r="H554" s="603" t="str">
        <f>E554</f>
        <v>-</v>
      </c>
      <c r="I554" s="605" t="s">
        <v>420</v>
      </c>
      <c r="J554" s="135" t="s">
        <v>421</v>
      </c>
      <c r="K554" s="136" t="s">
        <v>422</v>
      </c>
      <c r="L554" s="842" t="s">
        <v>1188</v>
      </c>
      <c r="M554" s="137" t="s">
        <v>424</v>
      </c>
      <c r="N554" s="138" t="s">
        <v>425</v>
      </c>
      <c r="O554" s="139" t="s">
        <v>426</v>
      </c>
      <c r="P554" s="119"/>
      <c r="Q554" s="120"/>
      <c r="R554" s="120"/>
      <c r="S554" s="119"/>
      <c r="T554" s="119"/>
      <c r="U554" s="185"/>
    </row>
    <row r="555" spans="1:21">
      <c r="B555" s="131" t="s">
        <v>427</v>
      </c>
      <c r="C555" s="132"/>
      <c r="D555" s="133" t="s">
        <v>1144</v>
      </c>
      <c r="E555" s="598" t="str">
        <f>'消耗品-中間3'!S8</f>
        <v>-</v>
      </c>
      <c r="F555" s="598" t="str">
        <f t="shared" ref="F555:F595" si="21">E555</f>
        <v>-</v>
      </c>
      <c r="G555" s="598" t="str">
        <f t="shared" ref="G555:G595" si="22">E555</f>
        <v>-</v>
      </c>
      <c r="H555" s="603" t="str">
        <f t="shared" ref="H555:H595" si="23">E555</f>
        <v>-</v>
      </c>
      <c r="I555" s="608"/>
      <c r="J555" s="606"/>
      <c r="K555" s="131" t="s">
        <v>428</v>
      </c>
      <c r="L555" s="887"/>
      <c r="M555" s="137" t="s">
        <v>424</v>
      </c>
      <c r="N555" s="142" t="s">
        <v>1138</v>
      </c>
      <c r="O555" s="139" t="s">
        <v>426</v>
      </c>
      <c r="P555" s="119"/>
      <c r="Q555" s="120"/>
      <c r="R555" s="120"/>
      <c r="S555" s="119"/>
      <c r="T555" s="119"/>
      <c r="U555" s="120"/>
    </row>
    <row r="556" spans="1:21" s="186" customFormat="1">
      <c r="A556" s="176"/>
      <c r="B556" s="131" t="s">
        <v>429</v>
      </c>
      <c r="C556" s="132"/>
      <c r="D556" s="133" t="s">
        <v>1145</v>
      </c>
      <c r="E556" s="598" t="str">
        <f>'消耗品-中間3'!S9</f>
        <v>-</v>
      </c>
      <c r="F556" s="598" t="str">
        <f t="shared" si="21"/>
        <v>-</v>
      </c>
      <c r="G556" s="598" t="str">
        <f t="shared" si="22"/>
        <v>-</v>
      </c>
      <c r="H556" s="603" t="str">
        <f t="shared" si="23"/>
        <v>-</v>
      </c>
      <c r="I556" s="608"/>
      <c r="J556" s="606"/>
      <c r="K556" s="131" t="s">
        <v>430</v>
      </c>
      <c r="L556" s="887"/>
      <c r="M556" s="137" t="s">
        <v>424</v>
      </c>
      <c r="N556" s="143"/>
      <c r="O556" s="139" t="s">
        <v>426</v>
      </c>
      <c r="P556" s="119"/>
      <c r="Q556" s="120"/>
      <c r="R556" s="120"/>
      <c r="S556" s="119"/>
      <c r="T556" s="119"/>
      <c r="U556" s="120"/>
    </row>
    <row r="557" spans="1:21">
      <c r="B557" s="131" t="s">
        <v>431</v>
      </c>
      <c r="C557" s="132"/>
      <c r="D557" s="133" t="s">
        <v>432</v>
      </c>
      <c r="E557" s="598" t="str">
        <f>'消耗品-中間3'!S10</f>
        <v>-</v>
      </c>
      <c r="F557" s="598" t="str">
        <f t="shared" si="21"/>
        <v>-</v>
      </c>
      <c r="G557" s="598" t="str">
        <f t="shared" si="22"/>
        <v>-</v>
      </c>
      <c r="H557" s="603" t="str">
        <f t="shared" si="23"/>
        <v>-</v>
      </c>
      <c r="I557" s="144"/>
      <c r="J557" s="606"/>
      <c r="K557" s="131" t="s">
        <v>433</v>
      </c>
      <c r="L557" s="887"/>
      <c r="M557" s="145" t="s">
        <v>434</v>
      </c>
      <c r="N557" s="146"/>
      <c r="O557" s="147" t="s">
        <v>435</v>
      </c>
      <c r="P557" s="148"/>
      <c r="Q557" s="149"/>
      <c r="R557" s="149"/>
      <c r="S557" s="148"/>
      <c r="T557" s="148"/>
      <c r="U557" s="120"/>
    </row>
    <row r="558" spans="1:21">
      <c r="B558" s="131" t="s">
        <v>436</v>
      </c>
      <c r="C558" s="132"/>
      <c r="D558" s="133" t="s">
        <v>1146</v>
      </c>
      <c r="E558" s="598" t="str">
        <f>'消耗品-中間3'!S11</f>
        <v>-</v>
      </c>
      <c r="F558" s="598" t="str">
        <f t="shared" si="21"/>
        <v>-</v>
      </c>
      <c r="G558" s="598" t="str">
        <f t="shared" si="22"/>
        <v>-</v>
      </c>
      <c r="H558" s="603" t="str">
        <f t="shared" si="23"/>
        <v>-</v>
      </c>
      <c r="I558" s="608"/>
      <c r="J558" s="606"/>
      <c r="K558" s="131" t="s">
        <v>433</v>
      </c>
      <c r="L558" s="887"/>
      <c r="M558" s="137" t="s">
        <v>424</v>
      </c>
      <c r="N558" s="143"/>
      <c r="O558" s="139" t="s">
        <v>426</v>
      </c>
      <c r="P558" s="119"/>
      <c r="Q558" s="120"/>
      <c r="R558" s="120"/>
      <c r="S558" s="119"/>
      <c r="T558" s="119"/>
      <c r="U558" s="120"/>
    </row>
    <row r="559" spans="1:21">
      <c r="B559" s="131" t="s">
        <v>437</v>
      </c>
      <c r="C559" s="132"/>
      <c r="D559" s="133" t="s">
        <v>1147</v>
      </c>
      <c r="E559" s="598" t="str">
        <f>'消耗品-中間3'!S12</f>
        <v>-</v>
      </c>
      <c r="F559" s="598" t="str">
        <f t="shared" si="21"/>
        <v>-</v>
      </c>
      <c r="G559" s="598" t="str">
        <f t="shared" si="22"/>
        <v>-</v>
      </c>
      <c r="H559" s="603" t="str">
        <f t="shared" si="23"/>
        <v>-</v>
      </c>
      <c r="I559" s="608"/>
      <c r="J559" s="607"/>
      <c r="K559" s="131" t="s">
        <v>433</v>
      </c>
      <c r="L559" s="887"/>
      <c r="M559" s="137" t="s">
        <v>424</v>
      </c>
      <c r="N559" s="143"/>
      <c r="O559" s="139" t="s">
        <v>426</v>
      </c>
      <c r="P559" s="119"/>
      <c r="Q559" s="120"/>
      <c r="R559" s="120"/>
      <c r="S559" s="119"/>
      <c r="T559" s="119"/>
      <c r="U559" s="120"/>
    </row>
    <row r="560" spans="1:21">
      <c r="B560" s="131" t="s">
        <v>438</v>
      </c>
      <c r="C560" s="132"/>
      <c r="D560" s="133" t="s">
        <v>1148</v>
      </c>
      <c r="E560" s="598" t="str">
        <f>'消耗品-中間3'!S13</f>
        <v>-</v>
      </c>
      <c r="F560" s="598" t="str">
        <f t="shared" si="21"/>
        <v>-</v>
      </c>
      <c r="G560" s="598" t="str">
        <f t="shared" si="22"/>
        <v>-</v>
      </c>
      <c r="H560" s="603" t="str">
        <f t="shared" si="23"/>
        <v>-</v>
      </c>
      <c r="I560" s="608"/>
      <c r="J560" s="604" t="s">
        <v>439</v>
      </c>
      <c r="K560" s="136" t="s">
        <v>422</v>
      </c>
      <c r="L560" s="887"/>
      <c r="M560" s="137" t="s">
        <v>424</v>
      </c>
      <c r="N560" s="143"/>
      <c r="O560" s="139" t="s">
        <v>426</v>
      </c>
      <c r="P560" s="119"/>
      <c r="Q560" s="120"/>
      <c r="R560" s="120"/>
      <c r="S560" s="119"/>
      <c r="T560" s="119"/>
      <c r="U560" s="120"/>
    </row>
    <row r="561" spans="1:22">
      <c r="B561" s="131" t="s">
        <v>440</v>
      </c>
      <c r="C561" s="132"/>
      <c r="D561" s="133" t="s">
        <v>1149</v>
      </c>
      <c r="E561" s="598" t="str">
        <f>'消耗品-中間3'!S14</f>
        <v>-</v>
      </c>
      <c r="F561" s="598" t="str">
        <f t="shared" si="21"/>
        <v>-</v>
      </c>
      <c r="G561" s="598" t="str">
        <f t="shared" si="22"/>
        <v>-</v>
      </c>
      <c r="H561" s="603" t="str">
        <f t="shared" si="23"/>
        <v>-</v>
      </c>
      <c r="I561" s="608"/>
      <c r="J561" s="606"/>
      <c r="K561" s="131" t="s">
        <v>428</v>
      </c>
      <c r="L561" s="887"/>
      <c r="M561" s="137" t="s">
        <v>424</v>
      </c>
      <c r="N561" s="143"/>
      <c r="O561" s="139" t="s">
        <v>426</v>
      </c>
      <c r="P561" s="119"/>
      <c r="Q561" s="120"/>
      <c r="R561" s="120"/>
      <c r="S561" s="119"/>
      <c r="T561" s="119"/>
      <c r="U561" s="120"/>
    </row>
    <row r="562" spans="1:22">
      <c r="B562" s="131" t="s">
        <v>441</v>
      </c>
      <c r="C562" s="132"/>
      <c r="D562" s="133" t="s">
        <v>1150</v>
      </c>
      <c r="E562" s="598" t="str">
        <f>'消耗品-中間3'!S15</f>
        <v>-</v>
      </c>
      <c r="F562" s="598" t="str">
        <f t="shared" si="21"/>
        <v>-</v>
      </c>
      <c r="G562" s="598" t="str">
        <f t="shared" si="22"/>
        <v>-</v>
      </c>
      <c r="H562" s="603" t="str">
        <f t="shared" si="23"/>
        <v>-</v>
      </c>
      <c r="I562" s="608"/>
      <c r="J562" s="606"/>
      <c r="K562" s="131" t="s">
        <v>430</v>
      </c>
      <c r="L562" s="887"/>
      <c r="M562" s="137" t="s">
        <v>424</v>
      </c>
      <c r="N562" s="143"/>
      <c r="O562" s="139" t="s">
        <v>426</v>
      </c>
      <c r="P562" s="119"/>
      <c r="Q562" s="120"/>
      <c r="R562" s="120"/>
      <c r="S562" s="119"/>
      <c r="T562" s="119"/>
      <c r="U562" s="120"/>
    </row>
    <row r="563" spans="1:22">
      <c r="B563" s="131" t="s">
        <v>442</v>
      </c>
      <c r="C563" s="132"/>
      <c r="D563" s="133" t="s">
        <v>1151</v>
      </c>
      <c r="E563" s="598" t="str">
        <f>'消耗品-中間3'!S16</f>
        <v>-</v>
      </c>
      <c r="F563" s="598" t="str">
        <f t="shared" si="21"/>
        <v>-</v>
      </c>
      <c r="G563" s="598" t="str">
        <f t="shared" si="22"/>
        <v>-</v>
      </c>
      <c r="H563" s="603" t="str">
        <f t="shared" si="23"/>
        <v>-</v>
      </c>
      <c r="I563" s="608"/>
      <c r="J563" s="607"/>
      <c r="K563" s="131" t="s">
        <v>433</v>
      </c>
      <c r="L563" s="887"/>
      <c r="M563" s="137" t="s">
        <v>424</v>
      </c>
      <c r="N563" s="143"/>
      <c r="O563" s="139" t="s">
        <v>426</v>
      </c>
      <c r="P563" s="119"/>
      <c r="Q563" s="120"/>
      <c r="R563" s="120"/>
      <c r="S563" s="119"/>
      <c r="T563" s="119"/>
      <c r="U563" s="120"/>
    </row>
    <row r="564" spans="1:22">
      <c r="B564" s="131" t="s">
        <v>443</v>
      </c>
      <c r="C564" s="132"/>
      <c r="D564" s="133" t="s">
        <v>1152</v>
      </c>
      <c r="E564" s="598" t="str">
        <f>'消耗品-中間3'!S17</f>
        <v>-</v>
      </c>
      <c r="F564" s="598" t="str">
        <f t="shared" si="21"/>
        <v>-</v>
      </c>
      <c r="G564" s="598" t="str">
        <f t="shared" si="22"/>
        <v>-</v>
      </c>
      <c r="H564" s="603" t="str">
        <f t="shared" si="23"/>
        <v>-</v>
      </c>
      <c r="I564" s="157"/>
      <c r="J564" s="165" t="s">
        <v>439</v>
      </c>
      <c r="K564" s="131" t="s">
        <v>444</v>
      </c>
      <c r="L564" s="887"/>
      <c r="M564" s="159" t="s">
        <v>445</v>
      </c>
      <c r="N564" s="160"/>
      <c r="O564" s="161" t="s">
        <v>446</v>
      </c>
      <c r="P564" s="162"/>
      <c r="Q564" s="163"/>
      <c r="R564" s="163"/>
      <c r="S564" s="162"/>
      <c r="T564" s="162"/>
      <c r="U564" s="120"/>
    </row>
    <row r="565" spans="1:22">
      <c r="B565" s="131" t="s">
        <v>447</v>
      </c>
      <c r="C565" s="132"/>
      <c r="D565" s="133" t="s">
        <v>1153</v>
      </c>
      <c r="E565" s="598" t="str">
        <f>'消耗品-中間3'!S18</f>
        <v>-</v>
      </c>
      <c r="F565" s="598" t="str">
        <f t="shared" si="21"/>
        <v>-</v>
      </c>
      <c r="G565" s="598" t="str">
        <f t="shared" si="22"/>
        <v>-</v>
      </c>
      <c r="H565" s="603" t="str">
        <f t="shared" si="23"/>
        <v>-</v>
      </c>
      <c r="I565" s="157"/>
      <c r="J565" s="165" t="s">
        <v>448</v>
      </c>
      <c r="K565" s="131" t="s">
        <v>449</v>
      </c>
      <c r="L565" s="887"/>
      <c r="M565" s="159" t="s">
        <v>445</v>
      </c>
      <c r="N565" s="160"/>
      <c r="O565" s="183" t="s">
        <v>467</v>
      </c>
      <c r="P565" s="162"/>
      <c r="Q565" s="163"/>
      <c r="R565" s="163"/>
      <c r="S565" s="162"/>
      <c r="T565" s="162"/>
      <c r="U565" s="120"/>
    </row>
    <row r="566" spans="1:22">
      <c r="B566" s="131" t="s">
        <v>1141</v>
      </c>
      <c r="C566" s="132"/>
      <c r="D566" s="133"/>
      <c r="E566" s="598" t="str">
        <f>'消耗品-中間3'!S19</f>
        <v>-</v>
      </c>
      <c r="F566" s="598" t="str">
        <f t="shared" si="21"/>
        <v>-</v>
      </c>
      <c r="G566" s="598" t="str">
        <f t="shared" si="22"/>
        <v>-</v>
      </c>
      <c r="H566" s="603" t="str">
        <f t="shared" si="23"/>
        <v>-</v>
      </c>
      <c r="I566" s="157"/>
      <c r="J566" s="609"/>
      <c r="K566" s="610"/>
      <c r="L566" s="887"/>
      <c r="M566" s="159"/>
      <c r="N566" s="160"/>
      <c r="O566" s="183" t="s">
        <v>467</v>
      </c>
      <c r="P566" s="162"/>
      <c r="Q566" s="163"/>
      <c r="R566" s="163"/>
      <c r="S566" s="162"/>
      <c r="T566" s="162"/>
      <c r="U566" s="120"/>
    </row>
    <row r="567" spans="1:22">
      <c r="B567" s="131" t="s">
        <v>450</v>
      </c>
      <c r="C567" s="132"/>
      <c r="D567" s="133" t="s">
        <v>1154</v>
      </c>
      <c r="E567" s="598" t="str">
        <f>'消耗品-中間3'!S20</f>
        <v>-</v>
      </c>
      <c r="F567" s="598" t="str">
        <f t="shared" si="21"/>
        <v>-</v>
      </c>
      <c r="G567" s="598" t="str">
        <f t="shared" si="22"/>
        <v>-</v>
      </c>
      <c r="H567" s="603" t="str">
        <f t="shared" si="23"/>
        <v>-</v>
      </c>
      <c r="I567" s="608"/>
      <c r="J567" s="165" t="s">
        <v>451</v>
      </c>
      <c r="K567" s="131" t="s">
        <v>444</v>
      </c>
      <c r="L567" s="887"/>
      <c r="M567" s="137" t="s">
        <v>424</v>
      </c>
      <c r="N567" s="143"/>
      <c r="O567" s="166" t="s">
        <v>426</v>
      </c>
      <c r="P567" s="119"/>
      <c r="Q567" s="120"/>
      <c r="R567" s="120"/>
      <c r="S567" s="119"/>
      <c r="T567" s="119"/>
    </row>
    <row r="568" spans="1:22">
      <c r="B568" s="131" t="s">
        <v>452</v>
      </c>
      <c r="C568" s="132"/>
      <c r="D568" s="133" t="s">
        <v>1155</v>
      </c>
      <c r="E568" s="598" t="str">
        <f>'消耗品-中間3'!S21</f>
        <v>-</v>
      </c>
      <c r="F568" s="598" t="str">
        <f t="shared" si="21"/>
        <v>-</v>
      </c>
      <c r="G568" s="598" t="str">
        <f t="shared" si="22"/>
        <v>-</v>
      </c>
      <c r="H568" s="603" t="str">
        <f t="shared" si="23"/>
        <v>-</v>
      </c>
      <c r="I568" s="608"/>
      <c r="J568" s="165" t="s">
        <v>453</v>
      </c>
      <c r="K568" s="131" t="s">
        <v>444</v>
      </c>
      <c r="L568" s="887"/>
      <c r="M568" s="137" t="s">
        <v>424</v>
      </c>
      <c r="N568" s="143"/>
      <c r="O568" s="183" t="s">
        <v>467</v>
      </c>
      <c r="P568" s="119"/>
      <c r="Q568" s="120"/>
      <c r="R568" s="120"/>
      <c r="S568" s="119"/>
      <c r="T568" s="119"/>
    </row>
    <row r="569" spans="1:22">
      <c r="B569" s="131" t="s">
        <v>454</v>
      </c>
      <c r="C569" s="132"/>
      <c r="D569" s="133" t="s">
        <v>1156</v>
      </c>
      <c r="E569" s="598" t="str">
        <f>'消耗品-中間3'!S22</f>
        <v>-</v>
      </c>
      <c r="F569" s="598" t="str">
        <f t="shared" si="21"/>
        <v>-</v>
      </c>
      <c r="G569" s="598" t="str">
        <f t="shared" si="22"/>
        <v>-</v>
      </c>
      <c r="H569" s="603" t="str">
        <f t="shared" si="23"/>
        <v>-</v>
      </c>
      <c r="I569" s="168"/>
      <c r="J569" s="165" t="s">
        <v>455</v>
      </c>
      <c r="K569" s="131" t="s">
        <v>449</v>
      </c>
      <c r="L569" s="887"/>
      <c r="M569" s="170" t="s">
        <v>456</v>
      </c>
      <c r="N569" s="171"/>
      <c r="O569" s="183" t="s">
        <v>467</v>
      </c>
      <c r="P569" s="172"/>
      <c r="Q569" s="173"/>
      <c r="R569" s="173"/>
      <c r="S569" s="172"/>
      <c r="T569" s="172"/>
    </row>
    <row r="570" spans="1:22">
      <c r="B570" s="131" t="s">
        <v>457</v>
      </c>
      <c r="C570" s="132"/>
      <c r="D570" s="133" t="s">
        <v>1157</v>
      </c>
      <c r="E570" s="598" t="str">
        <f>'消耗品-中間3'!S23</f>
        <v>-</v>
      </c>
      <c r="F570" s="598" t="str">
        <f t="shared" si="21"/>
        <v>-</v>
      </c>
      <c r="G570" s="598" t="str">
        <f t="shared" si="22"/>
        <v>-</v>
      </c>
      <c r="H570" s="603" t="str">
        <f t="shared" si="23"/>
        <v>-</v>
      </c>
      <c r="I570" s="608"/>
      <c r="J570" s="165" t="s">
        <v>395</v>
      </c>
      <c r="K570" s="131" t="s">
        <v>433</v>
      </c>
      <c r="L570" s="887"/>
      <c r="M570" s="137" t="s">
        <v>424</v>
      </c>
      <c r="N570" s="143"/>
      <c r="O570" s="183" t="s">
        <v>467</v>
      </c>
      <c r="P570" s="119"/>
      <c r="Q570" s="120"/>
      <c r="R570" s="120"/>
      <c r="S570" s="119"/>
      <c r="T570" s="119"/>
    </row>
    <row r="571" spans="1:22">
      <c r="B571" s="131" t="s">
        <v>458</v>
      </c>
      <c r="C571" s="132"/>
      <c r="D571" s="133" t="s">
        <v>1158</v>
      </c>
      <c r="E571" s="598" t="str">
        <f>'消耗品-中間3'!S24</f>
        <v>-</v>
      </c>
      <c r="F571" s="598" t="str">
        <f t="shared" si="21"/>
        <v>-</v>
      </c>
      <c r="G571" s="598" t="str">
        <f t="shared" si="22"/>
        <v>-</v>
      </c>
      <c r="H571" s="603" t="str">
        <f t="shared" si="23"/>
        <v>-</v>
      </c>
      <c r="I571" s="608"/>
      <c r="J571" s="165" t="s">
        <v>459</v>
      </c>
      <c r="K571" s="131" t="s">
        <v>444</v>
      </c>
      <c r="L571" s="887"/>
      <c r="M571" s="175" t="s">
        <v>460</v>
      </c>
      <c r="N571" s="143"/>
      <c r="O571" s="183" t="s">
        <v>467</v>
      </c>
      <c r="P571" s="162"/>
      <c r="Q571" s="120"/>
      <c r="R571" s="120"/>
      <c r="S571" s="119"/>
      <c r="T571" s="119"/>
      <c r="U571" s="119"/>
    </row>
    <row r="572" spans="1:22">
      <c r="B572" s="131" t="s">
        <v>461</v>
      </c>
      <c r="C572" s="132"/>
      <c r="D572" s="133" t="s">
        <v>1159</v>
      </c>
      <c r="E572" s="598" t="str">
        <f>'消耗品-中間3'!S25</f>
        <v>-</v>
      </c>
      <c r="F572" s="598" t="str">
        <f t="shared" si="21"/>
        <v>-</v>
      </c>
      <c r="G572" s="598" t="str">
        <f t="shared" si="22"/>
        <v>-</v>
      </c>
      <c r="H572" s="603" t="str">
        <f t="shared" si="23"/>
        <v>-</v>
      </c>
      <c r="I572" s="157"/>
      <c r="J572" s="165" t="s">
        <v>462</v>
      </c>
      <c r="K572" s="131" t="s">
        <v>449</v>
      </c>
      <c r="L572" s="887"/>
      <c r="M572" s="175" t="s">
        <v>460</v>
      </c>
      <c r="N572" s="160"/>
      <c r="O572" s="161" t="s">
        <v>446</v>
      </c>
      <c r="P572" s="162"/>
      <c r="Q572" s="163"/>
      <c r="R572" s="163"/>
      <c r="S572" s="162"/>
      <c r="T572" s="162"/>
      <c r="U572" s="119"/>
    </row>
    <row r="573" spans="1:22">
      <c r="B573" s="131" t="s">
        <v>394</v>
      </c>
      <c r="C573" s="132"/>
      <c r="D573" s="133" t="s">
        <v>1160</v>
      </c>
      <c r="E573" s="598" t="str">
        <f>'消耗品-中間3'!S26</f>
        <v>-</v>
      </c>
      <c r="F573" s="598" t="str">
        <f t="shared" si="21"/>
        <v>-</v>
      </c>
      <c r="G573" s="598" t="str">
        <f t="shared" si="22"/>
        <v>-</v>
      </c>
      <c r="H573" s="603" t="str">
        <f t="shared" si="23"/>
        <v>-</v>
      </c>
      <c r="I573" s="608"/>
      <c r="J573" s="165" t="s">
        <v>463</v>
      </c>
      <c r="K573" s="131" t="s">
        <v>444</v>
      </c>
      <c r="L573" s="887"/>
      <c r="M573" s="175" t="s">
        <v>460</v>
      </c>
      <c r="N573" s="143"/>
      <c r="O573" s="161" t="s">
        <v>446</v>
      </c>
      <c r="P573" s="162"/>
      <c r="Q573" s="120"/>
      <c r="R573" s="120"/>
      <c r="S573" s="119"/>
      <c r="T573" s="119"/>
      <c r="U573" s="119"/>
      <c r="V573" s="119"/>
    </row>
    <row r="574" spans="1:22">
      <c r="B574" s="131" t="s">
        <v>464</v>
      </c>
      <c r="C574" s="132"/>
      <c r="D574" s="133" t="s">
        <v>1161</v>
      </c>
      <c r="E574" s="598" t="str">
        <f>'消耗品-中間3'!S28</f>
        <v>-</v>
      </c>
      <c r="F574" s="598" t="str">
        <f t="shared" si="21"/>
        <v>-</v>
      </c>
      <c r="G574" s="598" t="str">
        <f t="shared" si="22"/>
        <v>-</v>
      </c>
      <c r="H574" s="603" t="str">
        <f t="shared" si="23"/>
        <v>-</v>
      </c>
      <c r="I574" s="179"/>
      <c r="J574" s="165" t="s">
        <v>465</v>
      </c>
      <c r="K574" s="131" t="s">
        <v>449</v>
      </c>
      <c r="L574" s="887"/>
      <c r="M574" s="181" t="s">
        <v>466</v>
      </c>
      <c r="N574" s="182"/>
      <c r="O574" s="183" t="s">
        <v>467</v>
      </c>
      <c r="P574" s="184"/>
      <c r="Q574" s="185"/>
      <c r="R574" s="185"/>
      <c r="S574" s="184"/>
      <c r="T574" s="184"/>
      <c r="U574" s="148"/>
      <c r="V574" s="119"/>
    </row>
    <row r="575" spans="1:22">
      <c r="B575" s="131" t="s">
        <v>468</v>
      </c>
      <c r="C575" s="132"/>
      <c r="D575" s="133" t="s">
        <v>1162</v>
      </c>
      <c r="E575" s="598" t="str">
        <f>'消耗品-中間3'!S33</f>
        <v>-</v>
      </c>
      <c r="F575" s="598" t="str">
        <f t="shared" si="21"/>
        <v>-</v>
      </c>
      <c r="G575" s="598" t="str">
        <f t="shared" si="22"/>
        <v>-</v>
      </c>
      <c r="H575" s="603" t="str">
        <f t="shared" si="23"/>
        <v>-</v>
      </c>
      <c r="I575" s="179"/>
      <c r="J575" s="165" t="s">
        <v>469</v>
      </c>
      <c r="K575" s="131" t="s">
        <v>449</v>
      </c>
      <c r="L575" s="887"/>
      <c r="M575" s="181" t="s">
        <v>466</v>
      </c>
      <c r="N575" s="182"/>
      <c r="O575" s="183" t="s">
        <v>467</v>
      </c>
      <c r="P575" s="184"/>
      <c r="Q575" s="185"/>
      <c r="R575" s="185"/>
      <c r="S575" s="184"/>
      <c r="T575" s="184"/>
      <c r="U575" s="119"/>
      <c r="V575" s="119"/>
    </row>
    <row r="576" spans="1:22" s="150" customFormat="1">
      <c r="A576" s="600"/>
      <c r="B576" s="131" t="s">
        <v>470</v>
      </c>
      <c r="C576" s="132"/>
      <c r="D576" s="133" t="s">
        <v>1163</v>
      </c>
      <c r="E576" s="598" t="str">
        <f>'消耗品-中間3'!S29</f>
        <v>-</v>
      </c>
      <c r="F576" s="598" t="str">
        <f t="shared" si="21"/>
        <v>-</v>
      </c>
      <c r="G576" s="598" t="str">
        <f t="shared" si="22"/>
        <v>-</v>
      </c>
      <c r="H576" s="603" t="str">
        <f t="shared" si="23"/>
        <v>-</v>
      </c>
      <c r="I576" s="157"/>
      <c r="J576" s="165" t="s">
        <v>471</v>
      </c>
      <c r="K576" s="136" t="s">
        <v>422</v>
      </c>
      <c r="L576" s="887"/>
      <c r="M576" s="159" t="s">
        <v>445</v>
      </c>
      <c r="N576" s="143"/>
      <c r="O576" s="183" t="s">
        <v>467</v>
      </c>
      <c r="P576" s="162"/>
      <c r="Q576" s="120"/>
      <c r="R576" s="120"/>
      <c r="S576" s="119"/>
      <c r="T576" s="119"/>
      <c r="U576" s="119"/>
      <c r="V576" s="148"/>
    </row>
    <row r="577" spans="1:22">
      <c r="B577" s="131" t="s">
        <v>472</v>
      </c>
      <c r="C577" s="132"/>
      <c r="D577" s="133" t="s">
        <v>1164</v>
      </c>
      <c r="E577" s="598" t="str">
        <f>'消耗品-中間3'!S30</f>
        <v>-</v>
      </c>
      <c r="F577" s="598" t="str">
        <f t="shared" si="21"/>
        <v>-</v>
      </c>
      <c r="G577" s="598" t="str">
        <f t="shared" si="22"/>
        <v>-</v>
      </c>
      <c r="H577" s="603" t="str">
        <f t="shared" si="23"/>
        <v>-</v>
      </c>
      <c r="I577" s="157"/>
      <c r="J577" s="165" t="s">
        <v>471</v>
      </c>
      <c r="K577" s="131" t="s">
        <v>428</v>
      </c>
      <c r="L577" s="887"/>
      <c r="M577" s="159" t="s">
        <v>445</v>
      </c>
      <c r="N577" s="143"/>
      <c r="O577" s="183" t="s">
        <v>467</v>
      </c>
      <c r="P577" s="162"/>
      <c r="Q577" s="120"/>
      <c r="R577" s="120"/>
      <c r="S577" s="119"/>
      <c r="T577" s="119"/>
      <c r="U577" s="119"/>
      <c r="V577" s="119"/>
    </row>
    <row r="578" spans="1:22">
      <c r="B578" s="131" t="s">
        <v>473</v>
      </c>
      <c r="C578" s="132"/>
      <c r="D578" s="133" t="s">
        <v>1165</v>
      </c>
      <c r="E578" s="598" t="str">
        <f>'消耗品-中間3'!S31</f>
        <v>-</v>
      </c>
      <c r="F578" s="598" t="str">
        <f t="shared" si="21"/>
        <v>-</v>
      </c>
      <c r="G578" s="598" t="str">
        <f t="shared" si="22"/>
        <v>-</v>
      </c>
      <c r="H578" s="603" t="str">
        <f t="shared" si="23"/>
        <v>-</v>
      </c>
      <c r="I578" s="157"/>
      <c r="J578" s="165" t="s">
        <v>471</v>
      </c>
      <c r="K578" s="131" t="s">
        <v>430</v>
      </c>
      <c r="L578" s="887"/>
      <c r="M578" s="159" t="s">
        <v>445</v>
      </c>
      <c r="N578" s="143"/>
      <c r="O578" s="183" t="s">
        <v>467</v>
      </c>
      <c r="P578" s="162"/>
      <c r="Q578" s="120"/>
      <c r="R578" s="120"/>
      <c r="S578" s="119"/>
      <c r="T578" s="119"/>
      <c r="U578" s="119"/>
      <c r="V578" s="119"/>
    </row>
    <row r="579" spans="1:22">
      <c r="B579" s="131" t="s">
        <v>474</v>
      </c>
      <c r="C579" s="132"/>
      <c r="D579" s="133" t="s">
        <v>1166</v>
      </c>
      <c r="E579" s="598" t="str">
        <f>'消耗品-中間3'!S32</f>
        <v>-</v>
      </c>
      <c r="F579" s="598" t="str">
        <f t="shared" si="21"/>
        <v>-</v>
      </c>
      <c r="G579" s="598" t="str">
        <f t="shared" si="22"/>
        <v>-</v>
      </c>
      <c r="H579" s="603" t="str">
        <f t="shared" si="23"/>
        <v>-</v>
      </c>
      <c r="I579" s="157"/>
      <c r="J579" s="165" t="s">
        <v>471</v>
      </c>
      <c r="K579" s="131" t="s">
        <v>433</v>
      </c>
      <c r="L579" s="887"/>
      <c r="M579" s="159" t="s">
        <v>445</v>
      </c>
      <c r="N579" s="143"/>
      <c r="O579" s="183" t="s">
        <v>467</v>
      </c>
      <c r="P579" s="162"/>
      <c r="Q579" s="120"/>
      <c r="R579" s="120"/>
      <c r="S579" s="119"/>
      <c r="T579" s="119"/>
      <c r="U579" s="119"/>
      <c r="V579" s="119"/>
    </row>
    <row r="580" spans="1:22">
      <c r="B580" s="131" t="s">
        <v>483</v>
      </c>
      <c r="C580" s="132"/>
      <c r="D580" s="133" t="s">
        <v>1167</v>
      </c>
      <c r="E580" s="598" t="str">
        <f>'消耗品-中間3'!S34</f>
        <v>-</v>
      </c>
      <c r="F580" s="598" t="str">
        <f t="shared" si="21"/>
        <v>-</v>
      </c>
      <c r="G580" s="598" t="str">
        <f t="shared" si="22"/>
        <v>-</v>
      </c>
      <c r="H580" s="603" t="str">
        <f t="shared" si="23"/>
        <v>-</v>
      </c>
      <c r="I580" s="157"/>
      <c r="J580" s="165" t="s">
        <v>483</v>
      </c>
      <c r="K580" s="131" t="s">
        <v>449</v>
      </c>
      <c r="L580" s="887"/>
      <c r="M580" s="159" t="s">
        <v>445</v>
      </c>
      <c r="N580" s="160"/>
      <c r="O580" s="183" t="s">
        <v>467</v>
      </c>
      <c r="P580" s="162"/>
      <c r="Q580" s="163"/>
      <c r="R580" s="163"/>
      <c r="S580" s="162"/>
      <c r="T580" s="162"/>
      <c r="U580" s="119"/>
      <c r="V580" s="119"/>
    </row>
    <row r="581" spans="1:22">
      <c r="B581" s="131" t="s">
        <v>484</v>
      </c>
      <c r="C581" s="132"/>
      <c r="D581" s="133" t="s">
        <v>1168</v>
      </c>
      <c r="E581" s="598" t="str">
        <f>'消耗品-中間3'!S35</f>
        <v>-</v>
      </c>
      <c r="F581" s="598" t="str">
        <f t="shared" si="21"/>
        <v>-</v>
      </c>
      <c r="G581" s="598" t="str">
        <f t="shared" si="22"/>
        <v>-</v>
      </c>
      <c r="H581" s="603" t="str">
        <f t="shared" si="23"/>
        <v>-</v>
      </c>
      <c r="I581" s="157"/>
      <c r="J581" s="165" t="s">
        <v>484</v>
      </c>
      <c r="K581" s="131" t="s">
        <v>449</v>
      </c>
      <c r="L581" s="887"/>
      <c r="M581" s="159" t="s">
        <v>445</v>
      </c>
      <c r="N581" s="160"/>
      <c r="O581" s="183" t="s">
        <v>467</v>
      </c>
      <c r="P581" s="162"/>
      <c r="Q581" s="163"/>
      <c r="R581" s="163"/>
      <c r="S581" s="162"/>
      <c r="T581" s="162"/>
      <c r="U581" s="162"/>
      <c r="V581" s="119"/>
    </row>
    <row r="582" spans="1:22">
      <c r="B582" s="131" t="s">
        <v>485</v>
      </c>
      <c r="C582" s="132"/>
      <c r="D582" s="133" t="s">
        <v>1169</v>
      </c>
      <c r="E582" s="598" t="str">
        <f>'消耗品-中間3'!S36</f>
        <v>-</v>
      </c>
      <c r="F582" s="598" t="str">
        <f t="shared" si="21"/>
        <v>-</v>
      </c>
      <c r="G582" s="598" t="str">
        <f t="shared" si="22"/>
        <v>-</v>
      </c>
      <c r="H582" s="603" t="str">
        <f t="shared" si="23"/>
        <v>-</v>
      </c>
      <c r="I582" s="157"/>
      <c r="J582" s="165" t="s">
        <v>485</v>
      </c>
      <c r="K582" s="131" t="s">
        <v>449</v>
      </c>
      <c r="L582" s="887"/>
      <c r="M582" s="159" t="s">
        <v>445</v>
      </c>
      <c r="N582" s="160"/>
      <c r="O582" s="183" t="s">
        <v>467</v>
      </c>
      <c r="P582" s="162"/>
      <c r="Q582" s="163"/>
      <c r="R582" s="163"/>
      <c r="S582" s="162"/>
      <c r="T582" s="162"/>
      <c r="U582" s="162"/>
      <c r="V582" s="119"/>
    </row>
    <row r="583" spans="1:22" s="164" customFormat="1">
      <c r="A583" s="154"/>
      <c r="B583" s="131" t="s">
        <v>1140</v>
      </c>
      <c r="C583" s="132"/>
      <c r="D583" s="133"/>
      <c r="E583" s="598" t="str">
        <f>'消耗品-中間3'!S37</f>
        <v>-</v>
      </c>
      <c r="F583" s="598" t="str">
        <f t="shared" si="21"/>
        <v>-</v>
      </c>
      <c r="G583" s="598" t="str">
        <f t="shared" si="22"/>
        <v>-</v>
      </c>
      <c r="H583" s="603" t="str">
        <f t="shared" si="23"/>
        <v>-</v>
      </c>
      <c r="I583" s="157"/>
      <c r="J583" s="609"/>
      <c r="K583" s="610"/>
      <c r="L583" s="887"/>
      <c r="M583" s="159"/>
      <c r="N583" s="160"/>
      <c r="O583" s="183" t="s">
        <v>467</v>
      </c>
      <c r="P583" s="162"/>
      <c r="Q583" s="163"/>
      <c r="R583" s="163"/>
      <c r="S583" s="162"/>
      <c r="T583" s="162"/>
      <c r="U583" s="162"/>
      <c r="V583" s="162"/>
    </row>
    <row r="584" spans="1:22" s="164" customFormat="1">
      <c r="A584" s="154"/>
      <c r="B584" s="131" t="s">
        <v>1139</v>
      </c>
      <c r="C584" s="132"/>
      <c r="D584" s="133"/>
      <c r="E584" s="598" t="str">
        <f>'消耗品-中間3'!S27</f>
        <v>-</v>
      </c>
      <c r="F584" s="598" t="str">
        <f t="shared" si="21"/>
        <v>-</v>
      </c>
      <c r="G584" s="598" t="str">
        <f t="shared" si="22"/>
        <v>-</v>
      </c>
      <c r="H584" s="603" t="str">
        <f t="shared" si="23"/>
        <v>-</v>
      </c>
      <c r="I584" s="157"/>
      <c r="J584" s="609"/>
      <c r="K584" s="610"/>
      <c r="L584" s="887"/>
      <c r="M584" s="159"/>
      <c r="N584" s="160"/>
      <c r="O584" s="183" t="s">
        <v>467</v>
      </c>
      <c r="P584" s="162"/>
      <c r="Q584" s="163"/>
      <c r="R584" s="163"/>
      <c r="S584" s="162"/>
      <c r="T584" s="162"/>
      <c r="U584" s="119"/>
      <c r="V584" s="162"/>
    </row>
    <row r="585" spans="1:22" s="164" customFormat="1">
      <c r="A585" s="154"/>
      <c r="B585" s="131" t="s">
        <v>475</v>
      </c>
      <c r="C585" s="132"/>
      <c r="D585" s="133" t="s">
        <v>1170</v>
      </c>
      <c r="E585" s="598" t="str">
        <f>'消耗品-中間3'!S38</f>
        <v>-</v>
      </c>
      <c r="F585" s="598" t="str">
        <f t="shared" si="21"/>
        <v>-</v>
      </c>
      <c r="G585" s="598" t="str">
        <f t="shared" si="22"/>
        <v>-</v>
      </c>
      <c r="H585" s="603" t="str">
        <f t="shared" si="23"/>
        <v>-</v>
      </c>
      <c r="I585" s="157"/>
      <c r="J585" s="165" t="s">
        <v>476</v>
      </c>
      <c r="K585" s="131" t="s">
        <v>477</v>
      </c>
      <c r="L585" s="887"/>
      <c r="M585" s="159" t="s">
        <v>445</v>
      </c>
      <c r="N585" s="143"/>
      <c r="O585" s="183" t="s">
        <v>467</v>
      </c>
      <c r="P585" s="162"/>
      <c r="Q585" s="120"/>
      <c r="R585" s="120"/>
      <c r="S585" s="119"/>
      <c r="T585" s="119"/>
      <c r="U585" s="119"/>
      <c r="V585" s="162"/>
    </row>
    <row r="586" spans="1:22">
      <c r="B586" s="131" t="s">
        <v>478</v>
      </c>
      <c r="C586" s="132"/>
      <c r="D586" s="133" t="s">
        <v>1171</v>
      </c>
      <c r="E586" s="598" t="str">
        <f>'消耗品-中間3'!S39</f>
        <v>-</v>
      </c>
      <c r="F586" s="598" t="str">
        <f t="shared" si="21"/>
        <v>-</v>
      </c>
      <c r="G586" s="598" t="str">
        <f t="shared" si="22"/>
        <v>-</v>
      </c>
      <c r="H586" s="603" t="str">
        <f t="shared" si="23"/>
        <v>-</v>
      </c>
      <c r="I586" s="157"/>
      <c r="J586" s="165" t="s">
        <v>476</v>
      </c>
      <c r="K586" s="131" t="s">
        <v>477</v>
      </c>
      <c r="L586" s="887"/>
      <c r="M586" s="159"/>
      <c r="N586" s="143"/>
      <c r="O586" s="183" t="s">
        <v>467</v>
      </c>
      <c r="P586" s="184"/>
      <c r="Q586" s="120"/>
      <c r="R586" s="120"/>
      <c r="S586" s="119"/>
      <c r="T586" s="119"/>
      <c r="U586" s="172"/>
      <c r="V586" s="119"/>
    </row>
    <row r="587" spans="1:22">
      <c r="B587" s="131" t="s">
        <v>479</v>
      </c>
      <c r="C587" s="132"/>
      <c r="D587" s="133" t="s">
        <v>1172</v>
      </c>
      <c r="E587" s="598" t="str">
        <f>'消耗品-中間3'!S40</f>
        <v>-</v>
      </c>
      <c r="F587" s="598" t="str">
        <f t="shared" si="21"/>
        <v>-</v>
      </c>
      <c r="G587" s="598" t="str">
        <f t="shared" si="22"/>
        <v>-</v>
      </c>
      <c r="H587" s="603" t="str">
        <f t="shared" si="23"/>
        <v>-</v>
      </c>
      <c r="I587" s="157"/>
      <c r="J587" s="165" t="s">
        <v>476</v>
      </c>
      <c r="K587" s="131" t="s">
        <v>477</v>
      </c>
      <c r="L587" s="887"/>
      <c r="M587" s="159" t="s">
        <v>445</v>
      </c>
      <c r="N587" s="143"/>
      <c r="O587" s="183" t="s">
        <v>467</v>
      </c>
      <c r="P587" s="184"/>
      <c r="Q587" s="120"/>
      <c r="R587" s="120"/>
      <c r="S587" s="119"/>
      <c r="T587" s="119"/>
      <c r="U587" s="119"/>
      <c r="V587" s="119"/>
    </row>
    <row r="588" spans="1:22" s="174" customFormat="1">
      <c r="A588" s="601"/>
      <c r="B588" s="131" t="s">
        <v>480</v>
      </c>
      <c r="C588" s="132"/>
      <c r="D588" s="133" t="s">
        <v>1173</v>
      </c>
      <c r="E588" s="598" t="str">
        <f>'消耗品-中間3'!S41</f>
        <v>-</v>
      </c>
      <c r="F588" s="598" t="str">
        <f t="shared" si="21"/>
        <v>-</v>
      </c>
      <c r="G588" s="598" t="str">
        <f t="shared" si="22"/>
        <v>-</v>
      </c>
      <c r="H588" s="603" t="str">
        <f t="shared" si="23"/>
        <v>-</v>
      </c>
      <c r="I588" s="157"/>
      <c r="J588" s="165" t="s">
        <v>476</v>
      </c>
      <c r="K588" s="131" t="s">
        <v>477</v>
      </c>
      <c r="L588" s="887"/>
      <c r="M588" s="159" t="s">
        <v>445</v>
      </c>
      <c r="N588" s="143"/>
      <c r="O588" s="183" t="s">
        <v>467</v>
      </c>
      <c r="P588" s="184"/>
      <c r="Q588" s="120"/>
      <c r="R588" s="120"/>
      <c r="S588" s="119"/>
      <c r="T588" s="119"/>
      <c r="U588" s="119"/>
      <c r="V588" s="172"/>
    </row>
    <row r="589" spans="1:22">
      <c r="B589" s="131" t="s">
        <v>481</v>
      </c>
      <c r="C589" s="132"/>
      <c r="D589" s="133" t="s">
        <v>1174</v>
      </c>
      <c r="E589" s="598" t="str">
        <f>'消耗品-中間3'!S42</f>
        <v>-</v>
      </c>
      <c r="F589" s="598" t="str">
        <f t="shared" si="21"/>
        <v>-</v>
      </c>
      <c r="G589" s="598" t="str">
        <f t="shared" si="22"/>
        <v>-</v>
      </c>
      <c r="H589" s="603" t="str">
        <f t="shared" si="23"/>
        <v>-</v>
      </c>
      <c r="I589" s="157"/>
      <c r="J589" s="165" t="s">
        <v>482</v>
      </c>
      <c r="K589" s="131" t="s">
        <v>477</v>
      </c>
      <c r="L589" s="887"/>
      <c r="M589" s="159" t="s">
        <v>445</v>
      </c>
      <c r="N589" s="143"/>
      <c r="O589" s="183" t="s">
        <v>467</v>
      </c>
      <c r="P589" s="184"/>
      <c r="Q589" s="120"/>
      <c r="R589" s="120"/>
      <c r="S589" s="119"/>
      <c r="T589" s="119"/>
      <c r="U589" s="162"/>
      <c r="V589" s="119"/>
    </row>
    <row r="590" spans="1:22">
      <c r="B590" s="131" t="s">
        <v>859</v>
      </c>
      <c r="C590" s="132"/>
      <c r="D590" s="133" t="s">
        <v>1175</v>
      </c>
      <c r="E590" s="598" t="str">
        <f>'消耗品-中間3'!S43</f>
        <v>-</v>
      </c>
      <c r="F590" s="598" t="str">
        <f t="shared" si="21"/>
        <v>-</v>
      </c>
      <c r="G590" s="598" t="str">
        <f t="shared" si="22"/>
        <v>-</v>
      </c>
      <c r="H590" s="603" t="str">
        <f t="shared" si="23"/>
        <v>-</v>
      </c>
      <c r="I590" s="477"/>
      <c r="J590" s="411" t="s">
        <v>860</v>
      </c>
      <c r="K590" s="137" t="s">
        <v>488</v>
      </c>
      <c r="L590" s="887"/>
      <c r="M590" s="159"/>
      <c r="N590" s="143"/>
      <c r="O590" s="183" t="s">
        <v>467</v>
      </c>
      <c r="P590" s="184"/>
      <c r="Q590" s="478"/>
      <c r="R590" s="479"/>
      <c r="S590" s="480"/>
      <c r="T590" s="480"/>
      <c r="U590" s="119"/>
      <c r="V590" s="119"/>
    </row>
    <row r="591" spans="1:22" s="164" customFormat="1">
      <c r="A591" s="100"/>
      <c r="B591" s="131" t="s">
        <v>861</v>
      </c>
      <c r="C591" s="132"/>
      <c r="D591" s="133" t="s">
        <v>1176</v>
      </c>
      <c r="E591" s="598" t="str">
        <f>'消耗品-中間3'!S44</f>
        <v>-</v>
      </c>
      <c r="F591" s="598" t="str">
        <f t="shared" si="21"/>
        <v>-</v>
      </c>
      <c r="G591" s="598" t="str">
        <f t="shared" si="22"/>
        <v>-</v>
      </c>
      <c r="H591" s="603" t="str">
        <f t="shared" si="23"/>
        <v>-</v>
      </c>
      <c r="I591" s="477"/>
      <c r="J591" s="611" t="s">
        <v>1142</v>
      </c>
      <c r="K591" s="612" t="s">
        <v>739</v>
      </c>
      <c r="L591" s="887"/>
      <c r="M591" s="159"/>
      <c r="N591" s="143"/>
      <c r="O591" s="183" t="s">
        <v>467</v>
      </c>
      <c r="P591" s="184"/>
      <c r="Q591" s="478"/>
      <c r="R591" s="479"/>
      <c r="S591" s="480"/>
      <c r="T591" s="480"/>
      <c r="U591" s="184"/>
      <c r="V591" s="162"/>
    </row>
    <row r="592" spans="1:22">
      <c r="B592" s="131" t="s">
        <v>486</v>
      </c>
      <c r="C592" s="132"/>
      <c r="D592" s="133" t="s">
        <v>1177</v>
      </c>
      <c r="E592" s="598" t="str">
        <f>'消耗品-中間3'!S45</f>
        <v>-</v>
      </c>
      <c r="F592" s="598" t="str">
        <f t="shared" si="21"/>
        <v>-</v>
      </c>
      <c r="G592" s="598" t="str">
        <f t="shared" si="22"/>
        <v>-</v>
      </c>
      <c r="H592" s="603" t="str">
        <f t="shared" si="23"/>
        <v>-</v>
      </c>
      <c r="I592" s="187"/>
      <c r="J592" s="413" t="s">
        <v>487</v>
      </c>
      <c r="K592" s="612" t="s">
        <v>739</v>
      </c>
      <c r="L592" s="887"/>
      <c r="M592" s="181" t="s">
        <v>466</v>
      </c>
      <c r="N592" s="182"/>
      <c r="O592" s="183" t="s">
        <v>467</v>
      </c>
      <c r="P592" s="184"/>
      <c r="Q592" s="185"/>
      <c r="R592" s="185"/>
      <c r="S592" s="184"/>
      <c r="T592" s="184"/>
      <c r="U592" s="184"/>
      <c r="V592" s="119"/>
    </row>
    <row r="593" spans="1:22" s="186" customFormat="1">
      <c r="A593" s="176"/>
      <c r="B593" s="131" t="s">
        <v>489</v>
      </c>
      <c r="C593" s="132"/>
      <c r="D593" s="133" t="s">
        <v>1178</v>
      </c>
      <c r="E593" s="598" t="str">
        <f>'消耗品-中間3'!S46</f>
        <v>-</v>
      </c>
      <c r="F593" s="598" t="str">
        <f t="shared" si="21"/>
        <v>-</v>
      </c>
      <c r="G593" s="598" t="str">
        <f t="shared" si="22"/>
        <v>-</v>
      </c>
      <c r="H593" s="603" t="str">
        <f t="shared" si="23"/>
        <v>-</v>
      </c>
      <c r="I593" s="187"/>
      <c r="J593" s="413" t="s">
        <v>490</v>
      </c>
      <c r="K593" s="612" t="s">
        <v>739</v>
      </c>
      <c r="L593" s="887"/>
      <c r="M593" s="181" t="s">
        <v>466</v>
      </c>
      <c r="N593" s="182"/>
      <c r="O593" s="183" t="s">
        <v>467</v>
      </c>
      <c r="P593" s="190"/>
      <c r="Q593" s="185"/>
      <c r="R593" s="185"/>
      <c r="S593" s="184"/>
      <c r="T593" s="184"/>
      <c r="U593" s="119"/>
      <c r="V593" s="184"/>
    </row>
    <row r="594" spans="1:22" s="186" customFormat="1">
      <c r="A594" s="176"/>
      <c r="B594" s="131" t="s">
        <v>492</v>
      </c>
      <c r="C594" s="132"/>
      <c r="D594" s="133" t="s">
        <v>1179</v>
      </c>
      <c r="E594" s="598" t="str">
        <f>'消耗品-中間3'!S47</f>
        <v>-</v>
      </c>
      <c r="F594" s="598" t="str">
        <f t="shared" si="21"/>
        <v>-</v>
      </c>
      <c r="G594" s="598" t="str">
        <f t="shared" si="22"/>
        <v>-</v>
      </c>
      <c r="H594" s="603" t="str">
        <f t="shared" si="23"/>
        <v>-</v>
      </c>
      <c r="I594" s="187"/>
      <c r="J594" s="413" t="s">
        <v>493</v>
      </c>
      <c r="K594" s="612" t="s">
        <v>739</v>
      </c>
      <c r="L594" s="887"/>
      <c r="M594" s="181" t="s">
        <v>466</v>
      </c>
      <c r="N594" s="182"/>
      <c r="O594" s="183" t="s">
        <v>467</v>
      </c>
      <c r="P594" s="190"/>
      <c r="Q594" s="185"/>
      <c r="R594" s="185"/>
      <c r="S594" s="184"/>
      <c r="T594" s="184"/>
      <c r="U594" s="119"/>
      <c r="V594" s="184"/>
    </row>
    <row r="595" spans="1:22">
      <c r="B595" s="131" t="s">
        <v>494</v>
      </c>
      <c r="C595" s="132"/>
      <c r="D595" s="151" t="s">
        <v>1180</v>
      </c>
      <c r="E595" s="599" t="str">
        <f>'消耗品-中間3'!S48</f>
        <v>-</v>
      </c>
      <c r="F595" s="599" t="str">
        <f t="shared" si="21"/>
        <v>-</v>
      </c>
      <c r="G595" s="599" t="str">
        <f t="shared" si="22"/>
        <v>-</v>
      </c>
      <c r="H595" s="603" t="str">
        <f t="shared" si="23"/>
        <v>-</v>
      </c>
      <c r="I595" s="191"/>
      <c r="J595" s="413" t="s">
        <v>495</v>
      </c>
      <c r="K595" s="612" t="s">
        <v>739</v>
      </c>
      <c r="L595" s="888"/>
      <c r="M595" s="181" t="s">
        <v>466</v>
      </c>
      <c r="N595" s="193"/>
      <c r="O595" s="183" t="s">
        <v>467</v>
      </c>
      <c r="P595" s="190"/>
      <c r="Q595" s="185"/>
      <c r="R595" s="185"/>
      <c r="S595" s="184"/>
      <c r="T595" s="184"/>
      <c r="U595" s="119"/>
      <c r="V595" s="119"/>
    </row>
    <row r="596" spans="1:22">
      <c r="B596" s="195"/>
      <c r="C596" s="194"/>
      <c r="D596" s="194"/>
      <c r="E596" s="675"/>
      <c r="F596" s="724"/>
      <c r="G596" s="724"/>
      <c r="H596" s="724"/>
      <c r="K596" s="103"/>
      <c r="L596" s="103"/>
      <c r="M596" s="103"/>
      <c r="Q596" s="103"/>
      <c r="R596" s="103"/>
      <c r="U596" s="119"/>
      <c r="V596" s="119"/>
    </row>
    <row r="597" spans="1:22">
      <c r="B597" s="470" t="s">
        <v>831</v>
      </c>
      <c r="C597" s="194"/>
      <c r="D597" s="194"/>
      <c r="E597" s="675"/>
      <c r="F597" s="675"/>
      <c r="G597" s="675"/>
      <c r="H597" s="675"/>
      <c r="U597" s="162"/>
      <c r="V597" s="119"/>
    </row>
    <row r="598" spans="1:22">
      <c r="B598" s="110"/>
      <c r="C598" s="111"/>
      <c r="D598" s="196"/>
      <c r="E598" s="676"/>
      <c r="F598" s="676"/>
      <c r="G598" s="676"/>
      <c r="H598" s="677"/>
      <c r="I598" s="113" t="s">
        <v>832</v>
      </c>
      <c r="J598" s="113"/>
      <c r="K598" s="114"/>
      <c r="L598" s="116"/>
      <c r="M598" s="197"/>
      <c r="N598" s="117"/>
      <c r="O598" s="196" t="s">
        <v>833</v>
      </c>
      <c r="P598" s="113"/>
      <c r="Q598" s="116"/>
      <c r="R598" s="116"/>
      <c r="S598" s="199"/>
      <c r="T598" s="200"/>
      <c r="U598" s="162"/>
      <c r="V598" s="119"/>
    </row>
    <row r="599" spans="1:22" s="164" customFormat="1">
      <c r="A599" s="154"/>
      <c r="B599" s="201"/>
      <c r="C599" s="202" t="s">
        <v>768</v>
      </c>
      <c r="D599" s="203"/>
      <c r="E599" s="520"/>
      <c r="F599" s="520"/>
      <c r="G599" s="520"/>
      <c r="H599" s="678"/>
      <c r="I599" s="204" t="s">
        <v>508</v>
      </c>
      <c r="J599" s="209" t="s">
        <v>509</v>
      </c>
      <c r="K599" s="205" t="s">
        <v>510</v>
      </c>
      <c r="L599" s="206" t="s">
        <v>511</v>
      </c>
      <c r="M599" s="206" t="s">
        <v>752</v>
      </c>
      <c r="N599" s="426" t="s">
        <v>414</v>
      </c>
      <c r="O599" s="425"/>
      <c r="P599" s="209"/>
      <c r="Q599" s="206"/>
      <c r="R599" s="206"/>
      <c r="S599" s="209"/>
      <c r="T599" s="209" t="s">
        <v>414</v>
      </c>
      <c r="U599" s="162"/>
      <c r="V599" s="162"/>
    </row>
    <row r="600" spans="1:22" s="164" customFormat="1">
      <c r="A600" s="154"/>
      <c r="B600" s="232"/>
      <c r="C600" s="438"/>
      <c r="D600" s="472"/>
      <c r="E600" s="731"/>
      <c r="F600" s="731"/>
      <c r="G600" s="731"/>
      <c r="H600" s="732"/>
      <c r="I600" s="471"/>
      <c r="J600" s="400"/>
      <c r="K600" s="175"/>
      <c r="L600" s="175"/>
      <c r="M600" s="175"/>
      <c r="N600" s="401"/>
      <c r="O600" s="403"/>
      <c r="P600" s="402"/>
      <c r="Q600" s="175"/>
      <c r="R600" s="175"/>
      <c r="S600" s="402"/>
      <c r="T600" s="402"/>
      <c r="U600" s="162"/>
      <c r="V600" s="162"/>
    </row>
    <row r="601" spans="1:22" s="164" customFormat="1">
      <c r="A601" s="154"/>
      <c r="B601" s="195"/>
      <c r="C601" s="194"/>
      <c r="D601" s="194"/>
      <c r="E601" s="675"/>
      <c r="F601" s="675"/>
      <c r="G601" s="675"/>
      <c r="H601" s="675"/>
      <c r="I601" s="103"/>
      <c r="J601" s="103"/>
      <c r="K601" s="104"/>
      <c r="L601" s="105"/>
      <c r="M601" s="105"/>
      <c r="N601" s="103"/>
      <c r="O601" s="103"/>
      <c r="P601" s="103"/>
      <c r="Q601" s="105"/>
      <c r="R601" s="105"/>
      <c r="S601" s="103"/>
      <c r="T601" s="103"/>
      <c r="U601" s="162"/>
      <c r="V601" s="162"/>
    </row>
    <row r="602" spans="1:22" s="164" customFormat="1">
      <c r="A602" s="154"/>
      <c r="B602" s="103"/>
      <c r="C602" s="102"/>
      <c r="D602" s="102"/>
      <c r="E602" s="668"/>
      <c r="F602" s="668"/>
      <c r="G602" s="668"/>
      <c r="H602" s="668"/>
      <c r="I602" s="103"/>
      <c r="J602" s="103"/>
      <c r="K602" s="104"/>
      <c r="L602" s="105"/>
      <c r="M602" s="105"/>
      <c r="N602" s="103"/>
      <c r="O602" s="103"/>
      <c r="P602" s="103"/>
      <c r="Q602" s="105"/>
      <c r="R602" s="105"/>
      <c r="S602" s="103"/>
      <c r="T602" s="103"/>
      <c r="U602" s="119"/>
      <c r="V602" s="162"/>
    </row>
    <row r="603" spans="1:22" s="164" customFormat="1" ht="15.75">
      <c r="A603" s="154"/>
      <c r="B603" s="106" t="s">
        <v>834</v>
      </c>
      <c r="C603" s="102"/>
      <c r="D603" s="102"/>
      <c r="E603" s="730" t="s">
        <v>835</v>
      </c>
      <c r="F603" s="668"/>
      <c r="G603" s="668"/>
      <c r="H603" s="668"/>
      <c r="I603" s="103"/>
      <c r="J603" s="103"/>
      <c r="K603" s="104"/>
      <c r="L603" s="105"/>
      <c r="M603" s="105"/>
      <c r="N603" s="103"/>
      <c r="O603" s="103"/>
      <c r="P603" s="103"/>
      <c r="Q603" s="105"/>
      <c r="R603" s="105"/>
      <c r="S603" s="103"/>
      <c r="T603" s="103"/>
      <c r="U603" s="119"/>
      <c r="V603" s="162"/>
    </row>
    <row r="604" spans="1:22">
      <c r="U604" s="119"/>
      <c r="V604" s="119"/>
    </row>
    <row r="605" spans="1:22">
      <c r="B605" s="109" t="s">
        <v>836</v>
      </c>
      <c r="U605" s="119"/>
      <c r="V605" s="119"/>
    </row>
    <row r="606" spans="1:22">
      <c r="B606" s="109"/>
      <c r="C606" s="103"/>
      <c r="D606" s="103"/>
      <c r="E606" s="724"/>
      <c r="F606" s="724"/>
      <c r="G606" s="724"/>
      <c r="H606" s="724"/>
      <c r="I606" s="109" t="s">
        <v>837</v>
      </c>
      <c r="J606" s="109"/>
      <c r="K606" s="105"/>
      <c r="N606" s="102"/>
      <c r="U606" s="119"/>
      <c r="V606" s="119"/>
    </row>
    <row r="607" spans="1:22">
      <c r="B607" s="110" t="s">
        <v>747</v>
      </c>
      <c r="C607" s="111"/>
      <c r="D607" s="405"/>
      <c r="E607" s="669" t="s">
        <v>404</v>
      </c>
      <c r="F607" s="669" t="s">
        <v>404</v>
      </c>
      <c r="G607" s="669" t="s">
        <v>404</v>
      </c>
      <c r="H607" s="670" t="s">
        <v>404</v>
      </c>
      <c r="I607" s="113" t="s">
        <v>777</v>
      </c>
      <c r="J607" s="113"/>
      <c r="K607" s="114"/>
      <c r="L607" s="116"/>
      <c r="M607" s="116"/>
      <c r="N607" s="117"/>
      <c r="O607" s="118"/>
      <c r="P607" s="200"/>
      <c r="Q607" s="120"/>
      <c r="R607" s="120"/>
      <c r="U607" s="480"/>
      <c r="V607" s="119"/>
    </row>
    <row r="608" spans="1:22">
      <c r="B608" s="863" t="s">
        <v>778</v>
      </c>
      <c r="C608" s="864"/>
      <c r="D608" s="121"/>
      <c r="E608" s="671" t="s">
        <v>779</v>
      </c>
      <c r="F608" s="671" t="s">
        <v>780</v>
      </c>
      <c r="G608" s="671"/>
      <c r="H608" s="672"/>
      <c r="I608" s="121" t="s">
        <v>508</v>
      </c>
      <c r="J608" s="123" t="s">
        <v>509</v>
      </c>
      <c r="K608" s="122" t="s">
        <v>510</v>
      </c>
      <c r="L608" s="124" t="s">
        <v>511</v>
      </c>
      <c r="M608" s="124" t="s">
        <v>512</v>
      </c>
      <c r="N608" s="125" t="s">
        <v>414</v>
      </c>
      <c r="O608" s="126" t="s">
        <v>415</v>
      </c>
      <c r="P608" s="209" t="s">
        <v>414</v>
      </c>
      <c r="Q608" s="120"/>
      <c r="R608" s="120"/>
      <c r="U608" s="480"/>
      <c r="V608" s="119"/>
    </row>
    <row r="609" spans="1:22" s="480" customFormat="1" ht="28.5">
      <c r="A609" s="100"/>
      <c r="B609" s="865"/>
      <c r="C609" s="866"/>
      <c r="D609" s="127" t="s">
        <v>838</v>
      </c>
      <c r="E609" s="673" t="s">
        <v>691</v>
      </c>
      <c r="F609" s="673" t="s">
        <v>691</v>
      </c>
      <c r="G609" s="673" t="s">
        <v>691</v>
      </c>
      <c r="H609" s="674" t="s">
        <v>691</v>
      </c>
      <c r="I609" s="129" t="s">
        <v>692</v>
      </c>
      <c r="J609" s="128" t="s">
        <v>692</v>
      </c>
      <c r="K609" s="128" t="s">
        <v>692</v>
      </c>
      <c r="L609" s="128" t="s">
        <v>692</v>
      </c>
      <c r="M609" s="130" t="s">
        <v>692</v>
      </c>
      <c r="N609" s="130" t="s">
        <v>692</v>
      </c>
      <c r="O609" s="129" t="s">
        <v>692</v>
      </c>
      <c r="P609" s="623" t="s">
        <v>1219</v>
      </c>
      <c r="Q609" s="120"/>
      <c r="R609" s="120"/>
      <c r="S609" s="103"/>
      <c r="T609" s="103"/>
      <c r="U609" s="184"/>
    </row>
    <row r="610" spans="1:22" s="480" customFormat="1">
      <c r="A610" s="100"/>
      <c r="B610" s="131" t="s">
        <v>419</v>
      </c>
      <c r="C610" s="132"/>
      <c r="D610" s="133" t="s">
        <v>1143</v>
      </c>
      <c r="E610" s="598" t="str">
        <f>'消耗品-中間3'!O7</f>
        <v>TRUE</v>
      </c>
      <c r="F610" s="598" t="str">
        <f>E610</f>
        <v>TRUE</v>
      </c>
      <c r="G610" s="598" t="str">
        <f>E610</f>
        <v>TRUE</v>
      </c>
      <c r="H610" s="603" t="str">
        <f>E610</f>
        <v>TRUE</v>
      </c>
      <c r="I610" s="605" t="s">
        <v>420</v>
      </c>
      <c r="J610" s="135" t="s">
        <v>421</v>
      </c>
      <c r="K610" s="136" t="s">
        <v>422</v>
      </c>
      <c r="L610" s="842" t="s">
        <v>1189</v>
      </c>
      <c r="M610" s="137" t="s">
        <v>424</v>
      </c>
      <c r="N610" s="138" t="s">
        <v>425</v>
      </c>
      <c r="O610" s="139" t="s">
        <v>426</v>
      </c>
      <c r="P610" s="139" t="str">
        <f>'消耗品-中間3'!G7</f>
        <v>-</v>
      </c>
      <c r="Q610" s="120"/>
      <c r="R610" s="120"/>
      <c r="S610" s="119"/>
      <c r="T610" s="119"/>
      <c r="U610" s="184"/>
    </row>
    <row r="611" spans="1:22" s="186" customFormat="1">
      <c r="A611" s="176"/>
      <c r="B611" s="131" t="s">
        <v>427</v>
      </c>
      <c r="C611" s="132"/>
      <c r="D611" s="133" t="s">
        <v>1144</v>
      </c>
      <c r="E611" s="598" t="str">
        <f>'消耗品-中間3'!O8</f>
        <v>TRUE</v>
      </c>
      <c r="F611" s="598" t="str">
        <f t="shared" ref="F611:F651" si="24">E611</f>
        <v>TRUE</v>
      </c>
      <c r="G611" s="598" t="str">
        <f t="shared" ref="G611:G651" si="25">E611</f>
        <v>TRUE</v>
      </c>
      <c r="H611" s="603" t="str">
        <f t="shared" ref="H611:H651" si="26">E611</f>
        <v>TRUE</v>
      </c>
      <c r="I611" s="608"/>
      <c r="J611" s="606"/>
      <c r="K611" s="131" t="s">
        <v>428</v>
      </c>
      <c r="L611" s="887"/>
      <c r="M611" s="137" t="s">
        <v>424</v>
      </c>
      <c r="N611" s="142"/>
      <c r="O611" s="139" t="s">
        <v>426</v>
      </c>
      <c r="P611" s="139" t="str">
        <f>'消耗品-中間3'!G8</f>
        <v>-</v>
      </c>
      <c r="Q611" s="120"/>
      <c r="R611" s="120"/>
      <c r="S611" s="119"/>
      <c r="T611" s="119"/>
      <c r="U611" s="184"/>
      <c r="V611" s="184"/>
    </row>
    <row r="612" spans="1:22" s="186" customFormat="1">
      <c r="A612" s="176"/>
      <c r="B612" s="131" t="s">
        <v>429</v>
      </c>
      <c r="C612" s="132"/>
      <c r="D612" s="133" t="s">
        <v>1145</v>
      </c>
      <c r="E612" s="598" t="str">
        <f>'消耗品-中間3'!O9</f>
        <v>TRUE</v>
      </c>
      <c r="F612" s="598" t="str">
        <f t="shared" si="24"/>
        <v>TRUE</v>
      </c>
      <c r="G612" s="598" t="str">
        <f t="shared" si="25"/>
        <v>TRUE</v>
      </c>
      <c r="H612" s="603" t="str">
        <f t="shared" si="26"/>
        <v>TRUE</v>
      </c>
      <c r="I612" s="608"/>
      <c r="J612" s="606"/>
      <c r="K612" s="131" t="s">
        <v>430</v>
      </c>
      <c r="L612" s="887"/>
      <c r="M612" s="137" t="s">
        <v>424</v>
      </c>
      <c r="N612" s="143"/>
      <c r="O612" s="139" t="s">
        <v>426</v>
      </c>
      <c r="P612" s="139" t="str">
        <f>'消耗品-中間3'!G9</f>
        <v>-</v>
      </c>
      <c r="Q612" s="120"/>
      <c r="R612" s="120"/>
      <c r="S612" s="119"/>
      <c r="T612" s="119"/>
      <c r="U612" s="185"/>
      <c r="V612" s="184"/>
    </row>
    <row r="613" spans="1:22" s="186" customFormat="1">
      <c r="A613" s="176"/>
      <c r="B613" s="131" t="s">
        <v>431</v>
      </c>
      <c r="C613" s="132"/>
      <c r="D613" s="133" t="s">
        <v>432</v>
      </c>
      <c r="E613" s="598" t="str">
        <f>'消耗品-中間3'!O10</f>
        <v>-</v>
      </c>
      <c r="F613" s="598" t="str">
        <f t="shared" si="24"/>
        <v>-</v>
      </c>
      <c r="G613" s="598" t="str">
        <f t="shared" si="25"/>
        <v>-</v>
      </c>
      <c r="H613" s="603" t="str">
        <f t="shared" si="26"/>
        <v>-</v>
      </c>
      <c r="I613" s="144"/>
      <c r="J613" s="606"/>
      <c r="K613" s="131" t="s">
        <v>433</v>
      </c>
      <c r="L613" s="887"/>
      <c r="M613" s="145" t="s">
        <v>434</v>
      </c>
      <c r="N613" s="146"/>
      <c r="O613" s="147" t="s">
        <v>435</v>
      </c>
      <c r="P613" s="139" t="str">
        <f>'消耗品-中間3'!G10</f>
        <v>-</v>
      </c>
      <c r="Q613" s="149"/>
      <c r="R613" s="149"/>
      <c r="S613" s="148"/>
      <c r="T613" s="148"/>
      <c r="U613" s="103"/>
      <c r="V613" s="184"/>
    </row>
    <row r="614" spans="1:22" s="186" customFormat="1">
      <c r="A614" s="176"/>
      <c r="B614" s="131" t="s">
        <v>436</v>
      </c>
      <c r="C614" s="132"/>
      <c r="D614" s="133" t="s">
        <v>1146</v>
      </c>
      <c r="E614" s="598" t="str">
        <f>'消耗品-中間3'!O11</f>
        <v>TRUE</v>
      </c>
      <c r="F614" s="598" t="str">
        <f t="shared" si="24"/>
        <v>TRUE</v>
      </c>
      <c r="G614" s="598" t="str">
        <f t="shared" si="25"/>
        <v>TRUE</v>
      </c>
      <c r="H614" s="603" t="str">
        <f t="shared" si="26"/>
        <v>TRUE</v>
      </c>
      <c r="I614" s="608"/>
      <c r="J614" s="606"/>
      <c r="K614" s="131" t="s">
        <v>433</v>
      </c>
      <c r="L614" s="887"/>
      <c r="M614" s="137" t="s">
        <v>424</v>
      </c>
      <c r="N614" s="143"/>
      <c r="O614" s="139" t="s">
        <v>426</v>
      </c>
      <c r="P614" s="139" t="str">
        <f>'消耗品-中間3'!G11</f>
        <v>-</v>
      </c>
      <c r="Q614" s="120"/>
      <c r="R614" s="120"/>
      <c r="S614" s="119"/>
      <c r="T614" s="119"/>
      <c r="U614" s="103"/>
      <c r="V614" s="184"/>
    </row>
    <row r="615" spans="1:22">
      <c r="B615" s="131" t="s">
        <v>437</v>
      </c>
      <c r="C615" s="132"/>
      <c r="D615" s="133" t="s">
        <v>1147</v>
      </c>
      <c r="E615" s="598" t="str">
        <f>'消耗品-中間3'!O12</f>
        <v>TRUE</v>
      </c>
      <c r="F615" s="598" t="str">
        <f t="shared" si="24"/>
        <v>TRUE</v>
      </c>
      <c r="G615" s="598" t="str">
        <f t="shared" si="25"/>
        <v>TRUE</v>
      </c>
      <c r="H615" s="603" t="str">
        <f t="shared" si="26"/>
        <v>TRUE</v>
      </c>
      <c r="I615" s="608"/>
      <c r="J615" s="607"/>
      <c r="K615" s="131" t="s">
        <v>433</v>
      </c>
      <c r="L615" s="887"/>
      <c r="M615" s="137" t="s">
        <v>424</v>
      </c>
      <c r="N615" s="143"/>
      <c r="O615" s="139" t="s">
        <v>426</v>
      </c>
      <c r="P615" s="139" t="str">
        <f>'消耗品-中間3'!G12</f>
        <v>-</v>
      </c>
      <c r="Q615" s="120"/>
      <c r="R615" s="120"/>
      <c r="S615" s="119"/>
      <c r="T615" s="119"/>
    </row>
    <row r="616" spans="1:22">
      <c r="B616" s="131" t="s">
        <v>438</v>
      </c>
      <c r="C616" s="132"/>
      <c r="D616" s="133" t="s">
        <v>1148</v>
      </c>
      <c r="E616" s="598" t="str">
        <f>'消耗品-中間3'!O13</f>
        <v>FALSE</v>
      </c>
      <c r="F616" s="598" t="str">
        <f t="shared" si="24"/>
        <v>FALSE</v>
      </c>
      <c r="G616" s="598" t="str">
        <f t="shared" si="25"/>
        <v>FALSE</v>
      </c>
      <c r="H616" s="603" t="str">
        <f t="shared" si="26"/>
        <v>FALSE</v>
      </c>
      <c r="I616" s="608"/>
      <c r="J616" s="604" t="s">
        <v>439</v>
      </c>
      <c r="K616" s="136" t="s">
        <v>422</v>
      </c>
      <c r="L616" s="887"/>
      <c r="M616" s="137" t="s">
        <v>424</v>
      </c>
      <c r="N616" s="143"/>
      <c r="O616" s="139" t="s">
        <v>426</v>
      </c>
      <c r="P616" s="139" t="str">
        <f>'消耗品-中間3'!G13</f>
        <v>DRUM_CRU</v>
      </c>
      <c r="Q616" s="120"/>
      <c r="R616" s="120"/>
      <c r="S616" s="119"/>
      <c r="T616" s="119"/>
    </row>
    <row r="617" spans="1:22">
      <c r="B617" s="131" t="s">
        <v>440</v>
      </c>
      <c r="C617" s="132"/>
      <c r="D617" s="133" t="s">
        <v>1149</v>
      </c>
      <c r="E617" s="598" t="str">
        <f>'消耗品-中間3'!O14</f>
        <v>FALSE</v>
      </c>
      <c r="F617" s="598" t="str">
        <f t="shared" si="24"/>
        <v>FALSE</v>
      </c>
      <c r="G617" s="598" t="str">
        <f t="shared" si="25"/>
        <v>FALSE</v>
      </c>
      <c r="H617" s="603" t="str">
        <f t="shared" si="26"/>
        <v>FALSE</v>
      </c>
      <c r="I617" s="608"/>
      <c r="J617" s="606"/>
      <c r="K617" s="131" t="s">
        <v>428</v>
      </c>
      <c r="L617" s="887"/>
      <c r="M617" s="137" t="s">
        <v>424</v>
      </c>
      <c r="N617" s="143"/>
      <c r="O617" s="139" t="s">
        <v>426</v>
      </c>
      <c r="P617" s="139" t="str">
        <f>'消耗品-中間3'!G14</f>
        <v>DRUM_CRU</v>
      </c>
      <c r="Q617" s="120"/>
      <c r="R617" s="120"/>
      <c r="S617" s="119"/>
      <c r="T617" s="119"/>
    </row>
    <row r="618" spans="1:22">
      <c r="B618" s="131" t="s">
        <v>441</v>
      </c>
      <c r="C618" s="132"/>
      <c r="D618" s="133" t="s">
        <v>1150</v>
      </c>
      <c r="E618" s="598" t="str">
        <f>'消耗品-中間3'!O15</f>
        <v>FALSE</v>
      </c>
      <c r="F618" s="598" t="str">
        <f t="shared" si="24"/>
        <v>FALSE</v>
      </c>
      <c r="G618" s="598" t="str">
        <f t="shared" si="25"/>
        <v>FALSE</v>
      </c>
      <c r="H618" s="603" t="str">
        <f t="shared" si="26"/>
        <v>FALSE</v>
      </c>
      <c r="I618" s="608"/>
      <c r="J618" s="606"/>
      <c r="K618" s="131" t="s">
        <v>430</v>
      </c>
      <c r="L618" s="887"/>
      <c r="M618" s="137" t="s">
        <v>424</v>
      </c>
      <c r="N618" s="143"/>
      <c r="O618" s="139" t="s">
        <v>426</v>
      </c>
      <c r="P618" s="139" t="str">
        <f>'消耗品-中間3'!G15</f>
        <v>DRUM_CRU</v>
      </c>
      <c r="Q618" s="120"/>
      <c r="R618" s="120"/>
      <c r="S618" s="119"/>
      <c r="T618" s="119"/>
    </row>
    <row r="619" spans="1:22">
      <c r="B619" s="131" t="s">
        <v>442</v>
      </c>
      <c r="C619" s="132"/>
      <c r="D619" s="133" t="s">
        <v>1151</v>
      </c>
      <c r="E619" s="598" t="str">
        <f>'消耗品-中間3'!O16</f>
        <v>FALSE</v>
      </c>
      <c r="F619" s="598" t="str">
        <f t="shared" si="24"/>
        <v>FALSE</v>
      </c>
      <c r="G619" s="598" t="str">
        <f t="shared" si="25"/>
        <v>FALSE</v>
      </c>
      <c r="H619" s="603" t="str">
        <f t="shared" si="26"/>
        <v>FALSE</v>
      </c>
      <c r="I619" s="608"/>
      <c r="J619" s="607"/>
      <c r="K619" s="131" t="s">
        <v>433</v>
      </c>
      <c r="L619" s="887"/>
      <c r="M619" s="137" t="s">
        <v>424</v>
      </c>
      <c r="N619" s="143"/>
      <c r="O619" s="139" t="s">
        <v>426</v>
      </c>
      <c r="P619" s="139" t="str">
        <f>'消耗品-中間3'!G16</f>
        <v>DRUM_CRU</v>
      </c>
      <c r="Q619" s="120"/>
      <c r="R619" s="120"/>
      <c r="S619" s="119"/>
      <c r="T619" s="119"/>
      <c r="U619" s="298"/>
    </row>
    <row r="620" spans="1:22">
      <c r="B620" s="131" t="s">
        <v>443</v>
      </c>
      <c r="C620" s="132"/>
      <c r="D620" s="133" t="s">
        <v>1152</v>
      </c>
      <c r="E620" s="598" t="str">
        <f>'消耗品-中間3'!O17</f>
        <v>-</v>
      </c>
      <c r="F620" s="598" t="str">
        <f t="shared" si="24"/>
        <v>-</v>
      </c>
      <c r="G620" s="598" t="str">
        <f t="shared" si="25"/>
        <v>-</v>
      </c>
      <c r="H620" s="603" t="str">
        <f t="shared" si="26"/>
        <v>-</v>
      </c>
      <c r="I620" s="157"/>
      <c r="J620" s="165" t="s">
        <v>439</v>
      </c>
      <c r="K620" s="131" t="s">
        <v>444</v>
      </c>
      <c r="L620" s="887"/>
      <c r="M620" s="159" t="s">
        <v>445</v>
      </c>
      <c r="N620" s="160"/>
      <c r="O620" s="161" t="s">
        <v>446</v>
      </c>
      <c r="P620" s="139" t="str">
        <f>'消耗品-中間3'!G17</f>
        <v>-</v>
      </c>
      <c r="Q620" s="163"/>
      <c r="R620" s="163"/>
      <c r="S620" s="162"/>
      <c r="T620" s="162"/>
    </row>
    <row r="621" spans="1:22" s="298" customFormat="1">
      <c r="A621" s="287"/>
      <c r="B621" s="131" t="s">
        <v>447</v>
      </c>
      <c r="C621" s="132"/>
      <c r="D621" s="133" t="s">
        <v>1153</v>
      </c>
      <c r="E621" s="598" t="str">
        <f>'消耗品-中間3'!O18</f>
        <v>-</v>
      </c>
      <c r="F621" s="598" t="str">
        <f t="shared" si="24"/>
        <v>-</v>
      </c>
      <c r="G621" s="598" t="str">
        <f t="shared" si="25"/>
        <v>-</v>
      </c>
      <c r="H621" s="603" t="str">
        <f t="shared" si="26"/>
        <v>-</v>
      </c>
      <c r="I621" s="157"/>
      <c r="J621" s="165" t="s">
        <v>448</v>
      </c>
      <c r="K621" s="131" t="s">
        <v>449</v>
      </c>
      <c r="L621" s="887"/>
      <c r="M621" s="159" t="s">
        <v>445</v>
      </c>
      <c r="N621" s="160"/>
      <c r="O621" s="183" t="s">
        <v>467</v>
      </c>
      <c r="P621" s="139" t="str">
        <f>'消耗品-中間3'!G18</f>
        <v>-</v>
      </c>
      <c r="Q621" s="163"/>
      <c r="R621" s="163"/>
      <c r="S621" s="162"/>
      <c r="T621" s="162"/>
      <c r="U621" s="103"/>
    </row>
    <row r="622" spans="1:22">
      <c r="B622" s="131" t="s">
        <v>1141</v>
      </c>
      <c r="C622" s="132"/>
      <c r="D622" s="133"/>
      <c r="E622" s="598" t="str">
        <f>'消耗品-中間3'!O19</f>
        <v>-</v>
      </c>
      <c r="F622" s="598" t="str">
        <f t="shared" si="24"/>
        <v>-</v>
      </c>
      <c r="G622" s="598" t="str">
        <f t="shared" si="25"/>
        <v>-</v>
      </c>
      <c r="H622" s="603" t="str">
        <f t="shared" si="26"/>
        <v>-</v>
      </c>
      <c r="I622" s="157"/>
      <c r="J622" s="609"/>
      <c r="K622" s="610"/>
      <c r="L622" s="887"/>
      <c r="M622" s="159"/>
      <c r="N622" s="160"/>
      <c r="O622" s="183" t="s">
        <v>467</v>
      </c>
      <c r="P622" s="139" t="str">
        <f>'消耗品-中間3'!G19</f>
        <v>-</v>
      </c>
      <c r="Q622" s="163"/>
      <c r="R622" s="163"/>
      <c r="S622" s="162"/>
      <c r="T622" s="162"/>
    </row>
    <row r="623" spans="1:22">
      <c r="B623" s="131" t="s">
        <v>450</v>
      </c>
      <c r="C623" s="132"/>
      <c r="D623" s="133" t="s">
        <v>1154</v>
      </c>
      <c r="E623" s="598" t="str">
        <f>'消耗品-中間3'!O20</f>
        <v>TRUE</v>
      </c>
      <c r="F623" s="598" t="str">
        <f t="shared" si="24"/>
        <v>TRUE</v>
      </c>
      <c r="G623" s="598" t="str">
        <f t="shared" si="25"/>
        <v>TRUE</v>
      </c>
      <c r="H623" s="603" t="str">
        <f t="shared" si="26"/>
        <v>TRUE</v>
      </c>
      <c r="I623" s="608"/>
      <c r="J623" s="165" t="s">
        <v>451</v>
      </c>
      <c r="K623" s="131" t="s">
        <v>444</v>
      </c>
      <c r="L623" s="887"/>
      <c r="M623" s="137" t="s">
        <v>424</v>
      </c>
      <c r="N623" s="143"/>
      <c r="O623" s="166" t="s">
        <v>426</v>
      </c>
      <c r="P623" s="139" t="str">
        <f>'消耗品-中間3'!G20</f>
        <v>-</v>
      </c>
      <c r="Q623" s="120"/>
      <c r="R623" s="120"/>
      <c r="S623" s="119"/>
      <c r="T623" s="119"/>
    </row>
    <row r="624" spans="1:22">
      <c r="B624" s="131" t="s">
        <v>452</v>
      </c>
      <c r="C624" s="132"/>
      <c r="D624" s="133" t="s">
        <v>1155</v>
      </c>
      <c r="E624" s="598" t="str">
        <f>'消耗品-中間3'!O21</f>
        <v>-</v>
      </c>
      <c r="F624" s="598" t="str">
        <f t="shared" si="24"/>
        <v>-</v>
      </c>
      <c r="G624" s="598" t="str">
        <f t="shared" si="25"/>
        <v>-</v>
      </c>
      <c r="H624" s="603" t="str">
        <f t="shared" si="26"/>
        <v>-</v>
      </c>
      <c r="I624" s="608"/>
      <c r="J624" s="165" t="s">
        <v>453</v>
      </c>
      <c r="K624" s="131" t="s">
        <v>444</v>
      </c>
      <c r="L624" s="887"/>
      <c r="M624" s="137" t="s">
        <v>424</v>
      </c>
      <c r="N624" s="143"/>
      <c r="O624" s="183" t="s">
        <v>467</v>
      </c>
      <c r="P624" s="139" t="str">
        <f>'消耗品-中間3'!G21</f>
        <v>FUSER_UNIT_CRU</v>
      </c>
      <c r="Q624" s="120"/>
      <c r="R624" s="120"/>
      <c r="S624" s="119"/>
      <c r="T624" s="119"/>
    </row>
    <row r="625" spans="1:22">
      <c r="B625" s="131" t="s">
        <v>454</v>
      </c>
      <c r="C625" s="132"/>
      <c r="D625" s="133" t="s">
        <v>1156</v>
      </c>
      <c r="E625" s="598" t="str">
        <f>'消耗品-中間3'!O22</f>
        <v>-</v>
      </c>
      <c r="F625" s="598" t="str">
        <f t="shared" si="24"/>
        <v>-</v>
      </c>
      <c r="G625" s="598" t="str">
        <f t="shared" si="25"/>
        <v>-</v>
      </c>
      <c r="H625" s="603" t="str">
        <f t="shared" si="26"/>
        <v>-</v>
      </c>
      <c r="I625" s="168"/>
      <c r="J625" s="165" t="s">
        <v>455</v>
      </c>
      <c r="K625" s="131" t="s">
        <v>449</v>
      </c>
      <c r="L625" s="887"/>
      <c r="M625" s="170" t="s">
        <v>456</v>
      </c>
      <c r="N625" s="171"/>
      <c r="O625" s="183" t="s">
        <v>467</v>
      </c>
      <c r="P625" s="139" t="str">
        <f>'消耗品-中間3'!G22</f>
        <v>-</v>
      </c>
      <c r="Q625" s="173"/>
      <c r="R625" s="173"/>
      <c r="S625" s="172"/>
      <c r="T625" s="172"/>
    </row>
    <row r="626" spans="1:22">
      <c r="B626" s="131" t="s">
        <v>457</v>
      </c>
      <c r="C626" s="132"/>
      <c r="D626" s="133" t="s">
        <v>1157</v>
      </c>
      <c r="E626" s="598" t="str">
        <f>'消耗品-中間3'!O23</f>
        <v>-</v>
      </c>
      <c r="F626" s="598" t="str">
        <f t="shared" si="24"/>
        <v>-</v>
      </c>
      <c r="G626" s="598" t="str">
        <f t="shared" si="25"/>
        <v>-</v>
      </c>
      <c r="H626" s="603" t="str">
        <f t="shared" si="26"/>
        <v>-</v>
      </c>
      <c r="I626" s="608"/>
      <c r="J626" s="165" t="s">
        <v>395</v>
      </c>
      <c r="K626" s="131" t="s">
        <v>433</v>
      </c>
      <c r="L626" s="887"/>
      <c r="M626" s="137" t="s">
        <v>424</v>
      </c>
      <c r="N626" s="143"/>
      <c r="O626" s="183" t="s">
        <v>467</v>
      </c>
      <c r="P626" s="139" t="str">
        <f>'消耗品-中間3'!G23</f>
        <v>CC_ASSY_CRU</v>
      </c>
      <c r="Q626" s="120"/>
      <c r="R626" s="120"/>
      <c r="S626" s="119"/>
      <c r="T626" s="119"/>
    </row>
    <row r="627" spans="1:22">
      <c r="B627" s="131" t="s">
        <v>458</v>
      </c>
      <c r="C627" s="132"/>
      <c r="D627" s="133" t="s">
        <v>1158</v>
      </c>
      <c r="E627" s="598" t="str">
        <f>'消耗品-中間3'!O24</f>
        <v>-</v>
      </c>
      <c r="F627" s="598" t="str">
        <f t="shared" si="24"/>
        <v>-</v>
      </c>
      <c r="G627" s="598" t="str">
        <f t="shared" si="25"/>
        <v>-</v>
      </c>
      <c r="H627" s="603" t="str">
        <f t="shared" si="26"/>
        <v>-</v>
      </c>
      <c r="I627" s="608"/>
      <c r="J627" s="165" t="s">
        <v>459</v>
      </c>
      <c r="K627" s="131" t="s">
        <v>444</v>
      </c>
      <c r="L627" s="887"/>
      <c r="M627" s="175" t="s">
        <v>460</v>
      </c>
      <c r="N627" s="143"/>
      <c r="O627" s="183" t="s">
        <v>467</v>
      </c>
      <c r="P627" s="139" t="str">
        <f>'消耗品-中間3'!G24</f>
        <v>-</v>
      </c>
      <c r="Q627" s="120"/>
      <c r="R627" s="120"/>
      <c r="S627" s="119"/>
      <c r="T627" s="119"/>
    </row>
    <row r="628" spans="1:22">
      <c r="B628" s="131" t="s">
        <v>461</v>
      </c>
      <c r="C628" s="132"/>
      <c r="D628" s="133" t="s">
        <v>1159</v>
      </c>
      <c r="E628" s="598" t="str">
        <f>'消耗品-中間3'!O25</f>
        <v>-</v>
      </c>
      <c r="F628" s="598" t="str">
        <f t="shared" si="24"/>
        <v>-</v>
      </c>
      <c r="G628" s="598" t="str">
        <f t="shared" si="25"/>
        <v>-</v>
      </c>
      <c r="H628" s="603" t="str">
        <f t="shared" si="26"/>
        <v>-</v>
      </c>
      <c r="I628" s="157"/>
      <c r="J628" s="165" t="s">
        <v>462</v>
      </c>
      <c r="K628" s="131" t="s">
        <v>449</v>
      </c>
      <c r="L628" s="887"/>
      <c r="M628" s="175" t="s">
        <v>460</v>
      </c>
      <c r="N628" s="160"/>
      <c r="O628" s="161" t="s">
        <v>446</v>
      </c>
      <c r="P628" s="139" t="str">
        <f>'消耗品-中間3'!G25</f>
        <v>-</v>
      </c>
      <c r="Q628" s="163"/>
      <c r="R628" s="163"/>
      <c r="S628" s="162"/>
      <c r="T628" s="162"/>
    </row>
    <row r="629" spans="1:22">
      <c r="B629" s="131" t="s">
        <v>394</v>
      </c>
      <c r="C629" s="132"/>
      <c r="D629" s="133" t="s">
        <v>1160</v>
      </c>
      <c r="E629" s="598" t="str">
        <f>'消耗品-中間3'!O26</f>
        <v>-</v>
      </c>
      <c r="F629" s="598" t="str">
        <f t="shared" si="24"/>
        <v>-</v>
      </c>
      <c r="G629" s="598" t="str">
        <f t="shared" si="25"/>
        <v>-</v>
      </c>
      <c r="H629" s="603" t="str">
        <f t="shared" si="26"/>
        <v>-</v>
      </c>
      <c r="I629" s="608"/>
      <c r="J629" s="165" t="s">
        <v>463</v>
      </c>
      <c r="K629" s="131" t="s">
        <v>444</v>
      </c>
      <c r="L629" s="887"/>
      <c r="M629" s="175" t="s">
        <v>460</v>
      </c>
      <c r="N629" s="143"/>
      <c r="O629" s="161" t="s">
        <v>446</v>
      </c>
      <c r="P629" s="139" t="str">
        <f>'消耗品-中間3'!G26</f>
        <v>-</v>
      </c>
      <c r="Q629" s="120"/>
      <c r="R629" s="120"/>
      <c r="S629" s="119"/>
      <c r="T629" s="119"/>
    </row>
    <row r="630" spans="1:22">
      <c r="B630" s="131" t="s">
        <v>464</v>
      </c>
      <c r="C630" s="132"/>
      <c r="D630" s="133" t="s">
        <v>1161</v>
      </c>
      <c r="E630" s="598" t="str">
        <f>'消耗品-中間3'!O28</f>
        <v>-</v>
      </c>
      <c r="F630" s="598" t="str">
        <f t="shared" si="24"/>
        <v>-</v>
      </c>
      <c r="G630" s="598" t="str">
        <f t="shared" si="25"/>
        <v>-</v>
      </c>
      <c r="H630" s="603" t="str">
        <f t="shared" si="26"/>
        <v>-</v>
      </c>
      <c r="I630" s="179"/>
      <c r="J630" s="165" t="s">
        <v>465</v>
      </c>
      <c r="K630" s="131" t="s">
        <v>449</v>
      </c>
      <c r="L630" s="887"/>
      <c r="M630" s="181" t="s">
        <v>466</v>
      </c>
      <c r="N630" s="182"/>
      <c r="O630" s="183" t="s">
        <v>467</v>
      </c>
      <c r="P630" s="139" t="str">
        <f>'消耗品-中間3'!G28</f>
        <v>-</v>
      </c>
      <c r="Q630" s="185"/>
      <c r="R630" s="185"/>
      <c r="S630" s="184"/>
      <c r="T630" s="184"/>
      <c r="U630" s="119"/>
    </row>
    <row r="631" spans="1:22">
      <c r="B631" s="131" t="s">
        <v>468</v>
      </c>
      <c r="C631" s="132"/>
      <c r="D631" s="133" t="s">
        <v>1162</v>
      </c>
      <c r="E631" s="598" t="str">
        <f>'消耗品-中間3'!O33</f>
        <v>-</v>
      </c>
      <c r="F631" s="598" t="str">
        <f t="shared" si="24"/>
        <v>-</v>
      </c>
      <c r="G631" s="598" t="str">
        <f t="shared" si="25"/>
        <v>-</v>
      </c>
      <c r="H631" s="603" t="str">
        <f t="shared" si="26"/>
        <v>-</v>
      </c>
      <c r="I631" s="179"/>
      <c r="J631" s="165" t="s">
        <v>469</v>
      </c>
      <c r="K631" s="131" t="s">
        <v>449</v>
      </c>
      <c r="L631" s="887"/>
      <c r="M631" s="181" t="s">
        <v>466</v>
      </c>
      <c r="N631" s="182"/>
      <c r="O631" s="183" t="s">
        <v>467</v>
      </c>
      <c r="P631" s="139" t="str">
        <f>'消耗品-中間3'!G33</f>
        <v>-</v>
      </c>
      <c r="Q631" s="185"/>
      <c r="R631" s="185"/>
      <c r="S631" s="184"/>
      <c r="T631" s="184"/>
      <c r="U631" s="119"/>
    </row>
    <row r="632" spans="1:22">
      <c r="B632" s="131" t="s">
        <v>470</v>
      </c>
      <c r="C632" s="132"/>
      <c r="D632" s="133" t="s">
        <v>1163</v>
      </c>
      <c r="E632" s="598" t="str">
        <f>'消耗品-中間3'!O29</f>
        <v>-</v>
      </c>
      <c r="F632" s="598" t="str">
        <f t="shared" si="24"/>
        <v>-</v>
      </c>
      <c r="G632" s="598" t="str">
        <f t="shared" si="25"/>
        <v>-</v>
      </c>
      <c r="H632" s="603" t="str">
        <f t="shared" si="26"/>
        <v>-</v>
      </c>
      <c r="I632" s="157"/>
      <c r="J632" s="165" t="s">
        <v>471</v>
      </c>
      <c r="K632" s="136" t="s">
        <v>422</v>
      </c>
      <c r="L632" s="887"/>
      <c r="M632" s="159" t="s">
        <v>445</v>
      </c>
      <c r="N632" s="143"/>
      <c r="O632" s="183" t="s">
        <v>467</v>
      </c>
      <c r="P632" s="139" t="str">
        <f>'消耗品-中間3'!G29</f>
        <v>-</v>
      </c>
      <c r="Q632" s="120"/>
      <c r="R632" s="120"/>
      <c r="S632" s="119"/>
      <c r="T632" s="119"/>
      <c r="U632" s="119"/>
      <c r="V632" s="119"/>
    </row>
    <row r="633" spans="1:22">
      <c r="B633" s="131" t="s">
        <v>472</v>
      </c>
      <c r="C633" s="132"/>
      <c r="D633" s="133" t="s">
        <v>1164</v>
      </c>
      <c r="E633" s="598" t="str">
        <f>'消耗品-中間3'!O30</f>
        <v>-</v>
      </c>
      <c r="F633" s="598" t="str">
        <f t="shared" si="24"/>
        <v>-</v>
      </c>
      <c r="G633" s="598" t="str">
        <f t="shared" si="25"/>
        <v>-</v>
      </c>
      <c r="H633" s="603" t="str">
        <f t="shared" si="26"/>
        <v>-</v>
      </c>
      <c r="I633" s="157"/>
      <c r="J633" s="165" t="s">
        <v>471</v>
      </c>
      <c r="K633" s="131" t="s">
        <v>428</v>
      </c>
      <c r="L633" s="887"/>
      <c r="M633" s="159" t="s">
        <v>445</v>
      </c>
      <c r="N633" s="143"/>
      <c r="O633" s="183" t="s">
        <v>467</v>
      </c>
      <c r="P633" s="139" t="str">
        <f>'消耗品-中間3'!G30</f>
        <v>-</v>
      </c>
      <c r="Q633" s="120"/>
      <c r="R633" s="120"/>
      <c r="S633" s="119"/>
      <c r="T633" s="119"/>
      <c r="U633" s="148"/>
      <c r="V633" s="119"/>
    </row>
    <row r="634" spans="1:22">
      <c r="B634" s="131" t="s">
        <v>473</v>
      </c>
      <c r="C634" s="132"/>
      <c r="D634" s="133" t="s">
        <v>1165</v>
      </c>
      <c r="E634" s="598" t="str">
        <f>'消耗品-中間3'!O31</f>
        <v>-</v>
      </c>
      <c r="F634" s="598" t="str">
        <f t="shared" si="24"/>
        <v>-</v>
      </c>
      <c r="G634" s="598" t="str">
        <f t="shared" si="25"/>
        <v>-</v>
      </c>
      <c r="H634" s="603" t="str">
        <f t="shared" si="26"/>
        <v>-</v>
      </c>
      <c r="I634" s="157"/>
      <c r="J634" s="165" t="s">
        <v>471</v>
      </c>
      <c r="K634" s="131" t="s">
        <v>430</v>
      </c>
      <c r="L634" s="887"/>
      <c r="M634" s="159" t="s">
        <v>445</v>
      </c>
      <c r="N634" s="143"/>
      <c r="O634" s="183" t="s">
        <v>467</v>
      </c>
      <c r="P634" s="139" t="str">
        <f>'消耗品-中間3'!G31</f>
        <v>-</v>
      </c>
      <c r="Q634" s="120"/>
      <c r="R634" s="120"/>
      <c r="S634" s="119"/>
      <c r="T634" s="119"/>
      <c r="U634" s="119"/>
      <c r="V634" s="119"/>
    </row>
    <row r="635" spans="1:22" s="150" customFormat="1">
      <c r="A635" s="600"/>
      <c r="B635" s="131" t="s">
        <v>474</v>
      </c>
      <c r="C635" s="132"/>
      <c r="D635" s="133" t="s">
        <v>1166</v>
      </c>
      <c r="E635" s="598" t="str">
        <f>'消耗品-中間3'!O32</f>
        <v>-</v>
      </c>
      <c r="F635" s="598" t="str">
        <f t="shared" si="24"/>
        <v>-</v>
      </c>
      <c r="G635" s="598" t="str">
        <f t="shared" si="25"/>
        <v>-</v>
      </c>
      <c r="H635" s="603" t="str">
        <f t="shared" si="26"/>
        <v>-</v>
      </c>
      <c r="I635" s="157"/>
      <c r="J635" s="165" t="s">
        <v>471</v>
      </c>
      <c r="K635" s="131" t="s">
        <v>433</v>
      </c>
      <c r="L635" s="887"/>
      <c r="M635" s="159" t="s">
        <v>445</v>
      </c>
      <c r="N635" s="143"/>
      <c r="O635" s="183" t="s">
        <v>467</v>
      </c>
      <c r="P635" s="139" t="str">
        <f>'消耗品-中間3'!G32</f>
        <v>-</v>
      </c>
      <c r="Q635" s="120"/>
      <c r="R635" s="120"/>
      <c r="S635" s="119"/>
      <c r="T635" s="119"/>
      <c r="U635" s="119"/>
      <c r="V635" s="148"/>
    </row>
    <row r="636" spans="1:22">
      <c r="B636" s="131" t="s">
        <v>483</v>
      </c>
      <c r="C636" s="132"/>
      <c r="D636" s="133" t="s">
        <v>1167</v>
      </c>
      <c r="E636" s="598" t="str">
        <f>'消耗品-中間3'!O34</f>
        <v>-</v>
      </c>
      <c r="F636" s="598" t="str">
        <f t="shared" si="24"/>
        <v>-</v>
      </c>
      <c r="G636" s="598" t="str">
        <f t="shared" si="25"/>
        <v>-</v>
      </c>
      <c r="H636" s="603" t="str">
        <f t="shared" si="26"/>
        <v>-</v>
      </c>
      <c r="I636" s="157"/>
      <c r="J636" s="165" t="s">
        <v>483</v>
      </c>
      <c r="K636" s="131" t="s">
        <v>449</v>
      </c>
      <c r="L636" s="887"/>
      <c r="M636" s="159" t="s">
        <v>445</v>
      </c>
      <c r="N636" s="160"/>
      <c r="O636" s="183" t="s">
        <v>467</v>
      </c>
      <c r="P636" s="139" t="str">
        <f>'消耗品-中間3'!G34</f>
        <v>-</v>
      </c>
      <c r="Q636" s="163"/>
      <c r="R636" s="163"/>
      <c r="S636" s="162"/>
      <c r="T636" s="162"/>
      <c r="U636" s="119"/>
      <c r="V636" s="119"/>
    </row>
    <row r="637" spans="1:22">
      <c r="B637" s="131" t="s">
        <v>484</v>
      </c>
      <c r="C637" s="132"/>
      <c r="D637" s="133" t="s">
        <v>1168</v>
      </c>
      <c r="E637" s="598" t="str">
        <f>'消耗品-中間3'!O35</f>
        <v>-</v>
      </c>
      <c r="F637" s="598" t="str">
        <f t="shared" si="24"/>
        <v>-</v>
      </c>
      <c r="G637" s="598" t="str">
        <f t="shared" si="25"/>
        <v>-</v>
      </c>
      <c r="H637" s="603" t="str">
        <f t="shared" si="26"/>
        <v>-</v>
      </c>
      <c r="I637" s="157"/>
      <c r="J637" s="165" t="s">
        <v>484</v>
      </c>
      <c r="K637" s="131" t="s">
        <v>449</v>
      </c>
      <c r="L637" s="887"/>
      <c r="M637" s="159" t="s">
        <v>445</v>
      </c>
      <c r="N637" s="160"/>
      <c r="O637" s="183" t="s">
        <v>467</v>
      </c>
      <c r="P637" s="139" t="str">
        <f>'消耗品-中間3'!G35</f>
        <v>-</v>
      </c>
      <c r="Q637" s="163"/>
      <c r="R637" s="163"/>
      <c r="S637" s="162"/>
      <c r="T637" s="162"/>
      <c r="U637" s="119"/>
      <c r="V637" s="119"/>
    </row>
    <row r="638" spans="1:22">
      <c r="B638" s="131" t="s">
        <v>485</v>
      </c>
      <c r="C638" s="132"/>
      <c r="D638" s="133" t="s">
        <v>1169</v>
      </c>
      <c r="E638" s="598" t="str">
        <f>'消耗品-中間3'!O36</f>
        <v>-</v>
      </c>
      <c r="F638" s="598" t="str">
        <f t="shared" si="24"/>
        <v>-</v>
      </c>
      <c r="G638" s="598" t="str">
        <f t="shared" si="25"/>
        <v>-</v>
      </c>
      <c r="H638" s="603" t="str">
        <f t="shared" si="26"/>
        <v>-</v>
      </c>
      <c r="I638" s="157"/>
      <c r="J638" s="165" t="s">
        <v>485</v>
      </c>
      <c r="K638" s="131" t="s">
        <v>449</v>
      </c>
      <c r="L638" s="887"/>
      <c r="M638" s="159" t="s">
        <v>445</v>
      </c>
      <c r="N638" s="160"/>
      <c r="O638" s="183" t="s">
        <v>467</v>
      </c>
      <c r="P638" s="139" t="str">
        <f>'消耗品-中間3'!G36</f>
        <v>MAINTENANCE_KIT1_CRU</v>
      </c>
      <c r="Q638" s="163"/>
      <c r="R638" s="163"/>
      <c r="S638" s="162"/>
      <c r="T638" s="162"/>
      <c r="U638" s="119"/>
      <c r="V638" s="119"/>
    </row>
    <row r="639" spans="1:22">
      <c r="B639" s="131" t="s">
        <v>1140</v>
      </c>
      <c r="C639" s="132"/>
      <c r="D639" s="133"/>
      <c r="E639" s="598" t="str">
        <f>'消耗品-中間3'!O37</f>
        <v>-</v>
      </c>
      <c r="F639" s="598" t="str">
        <f t="shared" si="24"/>
        <v>-</v>
      </c>
      <c r="G639" s="598" t="str">
        <f t="shared" si="25"/>
        <v>-</v>
      </c>
      <c r="H639" s="603" t="str">
        <f t="shared" si="26"/>
        <v>-</v>
      </c>
      <c r="I639" s="157"/>
      <c r="J639" s="609"/>
      <c r="K639" s="610"/>
      <c r="L639" s="887"/>
      <c r="M639" s="159"/>
      <c r="N639" s="160"/>
      <c r="O639" s="183" t="s">
        <v>467</v>
      </c>
      <c r="P639" s="139" t="str">
        <f>'消耗品-中間3'!G37</f>
        <v>MAINTENANCE_KIT2_CRU</v>
      </c>
      <c r="Q639" s="163"/>
      <c r="R639" s="163"/>
      <c r="S639" s="162"/>
      <c r="T639" s="162"/>
      <c r="U639" s="119"/>
      <c r="V639" s="119"/>
    </row>
    <row r="640" spans="1:22">
      <c r="B640" s="131" t="s">
        <v>1139</v>
      </c>
      <c r="C640" s="132"/>
      <c r="D640" s="133"/>
      <c r="E640" s="598" t="str">
        <f>'消耗品-中間3'!O27</f>
        <v>-</v>
      </c>
      <c r="F640" s="598" t="str">
        <f t="shared" si="24"/>
        <v>-</v>
      </c>
      <c r="G640" s="598" t="str">
        <f t="shared" si="25"/>
        <v>-</v>
      </c>
      <c r="H640" s="603" t="str">
        <f t="shared" si="26"/>
        <v>-</v>
      </c>
      <c r="I640" s="157"/>
      <c r="J640" s="609"/>
      <c r="K640" s="610"/>
      <c r="L640" s="887"/>
      <c r="M640" s="159"/>
      <c r="N640" s="160"/>
      <c r="O640" s="183" t="s">
        <v>467</v>
      </c>
      <c r="P640" s="139" t="str">
        <f>'消耗品-中間3'!G27</f>
        <v>-</v>
      </c>
      <c r="Q640" s="163"/>
      <c r="R640" s="163"/>
      <c r="S640" s="162"/>
      <c r="T640" s="162"/>
      <c r="U640" s="162"/>
      <c r="V640" s="119"/>
    </row>
    <row r="641" spans="1:22">
      <c r="B641" s="131" t="s">
        <v>475</v>
      </c>
      <c r="C641" s="132"/>
      <c r="D641" s="133" t="s">
        <v>1170</v>
      </c>
      <c r="E641" s="598" t="str">
        <f>'消耗品-中間3'!O38</f>
        <v>-</v>
      </c>
      <c r="F641" s="598" t="str">
        <f t="shared" si="24"/>
        <v>-</v>
      </c>
      <c r="G641" s="598" t="str">
        <f t="shared" si="25"/>
        <v>-</v>
      </c>
      <c r="H641" s="603" t="str">
        <f t="shared" si="26"/>
        <v>-</v>
      </c>
      <c r="I641" s="157"/>
      <c r="J641" s="165" t="s">
        <v>476</v>
      </c>
      <c r="K641" s="131" t="s">
        <v>477</v>
      </c>
      <c r="L641" s="887"/>
      <c r="M641" s="159" t="s">
        <v>445</v>
      </c>
      <c r="N641" s="143"/>
      <c r="O641" s="183" t="s">
        <v>467</v>
      </c>
      <c r="P641" s="139" t="str">
        <f>'消耗品-中間3'!G38</f>
        <v>-</v>
      </c>
      <c r="Q641" s="120"/>
      <c r="R641" s="120"/>
      <c r="S641" s="119"/>
      <c r="T641" s="119"/>
      <c r="U641" s="162"/>
      <c r="V641" s="119"/>
    </row>
    <row r="642" spans="1:22" s="164" customFormat="1">
      <c r="A642" s="154"/>
      <c r="B642" s="131" t="s">
        <v>478</v>
      </c>
      <c r="C642" s="132"/>
      <c r="D642" s="133" t="s">
        <v>1171</v>
      </c>
      <c r="E642" s="598" t="str">
        <f>'消耗品-中間3'!O39</f>
        <v>-</v>
      </c>
      <c r="F642" s="598" t="str">
        <f t="shared" si="24"/>
        <v>-</v>
      </c>
      <c r="G642" s="598" t="str">
        <f t="shared" si="25"/>
        <v>-</v>
      </c>
      <c r="H642" s="603" t="str">
        <f t="shared" si="26"/>
        <v>-</v>
      </c>
      <c r="I642" s="157"/>
      <c r="J642" s="165" t="s">
        <v>476</v>
      </c>
      <c r="K642" s="131" t="s">
        <v>477</v>
      </c>
      <c r="L642" s="887"/>
      <c r="M642" s="159"/>
      <c r="N642" s="143"/>
      <c r="O642" s="183" t="s">
        <v>467</v>
      </c>
      <c r="P642" s="139" t="str">
        <f>'消耗品-中間3'!G39</f>
        <v>-</v>
      </c>
      <c r="Q642" s="120"/>
      <c r="R642" s="120"/>
      <c r="S642" s="119"/>
      <c r="T642" s="119"/>
      <c r="U642" s="162"/>
      <c r="V642" s="162"/>
    </row>
    <row r="643" spans="1:22" s="164" customFormat="1">
      <c r="A643" s="154"/>
      <c r="B643" s="131" t="s">
        <v>479</v>
      </c>
      <c r="C643" s="132"/>
      <c r="D643" s="133" t="s">
        <v>1172</v>
      </c>
      <c r="E643" s="598" t="str">
        <f>'消耗品-中間3'!O40</f>
        <v>-</v>
      </c>
      <c r="F643" s="598" t="str">
        <f t="shared" si="24"/>
        <v>-</v>
      </c>
      <c r="G643" s="598" t="str">
        <f t="shared" si="25"/>
        <v>-</v>
      </c>
      <c r="H643" s="603" t="str">
        <f t="shared" si="26"/>
        <v>-</v>
      </c>
      <c r="I643" s="157"/>
      <c r="J643" s="165" t="s">
        <v>476</v>
      </c>
      <c r="K643" s="131" t="s">
        <v>477</v>
      </c>
      <c r="L643" s="887"/>
      <c r="M643" s="159" t="s">
        <v>445</v>
      </c>
      <c r="N643" s="143"/>
      <c r="O643" s="183" t="s">
        <v>467</v>
      </c>
      <c r="P643" s="139" t="str">
        <f>'消耗品-中間3'!G40</f>
        <v>-</v>
      </c>
      <c r="Q643" s="120"/>
      <c r="R643" s="120"/>
      <c r="S643" s="119"/>
      <c r="T643" s="119"/>
      <c r="U643" s="119"/>
      <c r="V643" s="162"/>
    </row>
    <row r="644" spans="1:22" s="164" customFormat="1">
      <c r="A644" s="154"/>
      <c r="B644" s="131" t="s">
        <v>480</v>
      </c>
      <c r="C644" s="132"/>
      <c r="D644" s="133" t="s">
        <v>1173</v>
      </c>
      <c r="E644" s="598" t="str">
        <f>'消耗品-中間3'!O41</f>
        <v>-</v>
      </c>
      <c r="F644" s="598" t="str">
        <f t="shared" si="24"/>
        <v>-</v>
      </c>
      <c r="G644" s="598" t="str">
        <f t="shared" si="25"/>
        <v>-</v>
      </c>
      <c r="H644" s="603" t="str">
        <f t="shared" si="26"/>
        <v>-</v>
      </c>
      <c r="I644" s="157"/>
      <c r="J644" s="165" t="s">
        <v>476</v>
      </c>
      <c r="K644" s="131" t="s">
        <v>477</v>
      </c>
      <c r="L644" s="887"/>
      <c r="M644" s="159" t="s">
        <v>445</v>
      </c>
      <c r="N644" s="143"/>
      <c r="O644" s="183" t="s">
        <v>467</v>
      </c>
      <c r="P644" s="139" t="str">
        <f>'消耗品-中間3'!G41</f>
        <v>-</v>
      </c>
      <c r="Q644" s="120"/>
      <c r="R644" s="120"/>
      <c r="S644" s="119"/>
      <c r="T644" s="119"/>
      <c r="U644" s="119"/>
      <c r="V644" s="162"/>
    </row>
    <row r="645" spans="1:22">
      <c r="B645" s="131" t="s">
        <v>481</v>
      </c>
      <c r="C645" s="132"/>
      <c r="D645" s="133" t="s">
        <v>1174</v>
      </c>
      <c r="E645" s="598" t="str">
        <f>'消耗品-中間3'!O42</f>
        <v>-</v>
      </c>
      <c r="F645" s="598" t="str">
        <f t="shared" si="24"/>
        <v>-</v>
      </c>
      <c r="G645" s="598" t="str">
        <f t="shared" si="25"/>
        <v>-</v>
      </c>
      <c r="H645" s="603" t="str">
        <f t="shared" si="26"/>
        <v>-</v>
      </c>
      <c r="I645" s="157"/>
      <c r="J645" s="165" t="s">
        <v>482</v>
      </c>
      <c r="K645" s="131" t="s">
        <v>477</v>
      </c>
      <c r="L645" s="887"/>
      <c r="M645" s="159" t="s">
        <v>445</v>
      </c>
      <c r="N645" s="143"/>
      <c r="O645" s="183" t="s">
        <v>467</v>
      </c>
      <c r="P645" s="139" t="str">
        <f>'消耗品-中間3'!G42</f>
        <v>-</v>
      </c>
      <c r="Q645" s="120"/>
      <c r="R645" s="120"/>
      <c r="S645" s="119"/>
      <c r="T645" s="119"/>
      <c r="U645" s="172"/>
      <c r="V645" s="119"/>
    </row>
    <row r="646" spans="1:22">
      <c r="B646" s="131" t="s">
        <v>859</v>
      </c>
      <c r="C646" s="132"/>
      <c r="D646" s="133" t="s">
        <v>1175</v>
      </c>
      <c r="E646" s="598" t="str">
        <f>'消耗品-中間3'!O43</f>
        <v>-</v>
      </c>
      <c r="F646" s="598" t="str">
        <f t="shared" si="24"/>
        <v>-</v>
      </c>
      <c r="G646" s="598" t="str">
        <f t="shared" si="25"/>
        <v>-</v>
      </c>
      <c r="H646" s="603" t="str">
        <f t="shared" si="26"/>
        <v>-</v>
      </c>
      <c r="I646" s="477"/>
      <c r="J646" s="411" t="s">
        <v>860</v>
      </c>
      <c r="K646" s="137" t="s">
        <v>488</v>
      </c>
      <c r="L646" s="887"/>
      <c r="M646" s="159"/>
      <c r="N646" s="143"/>
      <c r="O646" s="183" t="s">
        <v>467</v>
      </c>
      <c r="P646" s="139" t="str">
        <f>'消耗品-中間3'!G43</f>
        <v>-</v>
      </c>
      <c r="Q646" s="478"/>
      <c r="R646" s="479"/>
      <c r="S646" s="480"/>
      <c r="T646" s="480"/>
      <c r="U646" s="119"/>
      <c r="V646" s="119"/>
    </row>
    <row r="647" spans="1:22" s="174" customFormat="1">
      <c r="A647" s="601"/>
      <c r="B647" s="131" t="s">
        <v>861</v>
      </c>
      <c r="C647" s="132"/>
      <c r="D647" s="133" t="s">
        <v>1176</v>
      </c>
      <c r="E647" s="598" t="str">
        <f>'消耗品-中間3'!O44</f>
        <v>-</v>
      </c>
      <c r="F647" s="598" t="str">
        <f t="shared" si="24"/>
        <v>-</v>
      </c>
      <c r="G647" s="598" t="str">
        <f t="shared" si="25"/>
        <v>-</v>
      </c>
      <c r="H647" s="603" t="str">
        <f t="shared" si="26"/>
        <v>-</v>
      </c>
      <c r="I647" s="477"/>
      <c r="J647" s="611" t="s">
        <v>1142</v>
      </c>
      <c r="K647" s="612" t="s">
        <v>739</v>
      </c>
      <c r="L647" s="887"/>
      <c r="M647" s="159"/>
      <c r="N647" s="143"/>
      <c r="O647" s="183" t="s">
        <v>467</v>
      </c>
      <c r="P647" s="139" t="str">
        <f>'消耗品-中間3'!G44</f>
        <v>-</v>
      </c>
      <c r="Q647" s="478"/>
      <c r="R647" s="479"/>
      <c r="S647" s="480"/>
      <c r="T647" s="480"/>
      <c r="U647" s="119"/>
      <c r="V647" s="172"/>
    </row>
    <row r="648" spans="1:22">
      <c r="B648" s="131" t="s">
        <v>486</v>
      </c>
      <c r="C648" s="132"/>
      <c r="D648" s="133" t="s">
        <v>1177</v>
      </c>
      <c r="E648" s="598" t="str">
        <f>'消耗品-中間3'!O45</f>
        <v>-</v>
      </c>
      <c r="F648" s="598" t="str">
        <f t="shared" si="24"/>
        <v>-</v>
      </c>
      <c r="G648" s="598" t="str">
        <f t="shared" si="25"/>
        <v>-</v>
      </c>
      <c r="H648" s="603" t="str">
        <f t="shared" si="26"/>
        <v>-</v>
      </c>
      <c r="I648" s="187"/>
      <c r="J648" s="413" t="s">
        <v>487</v>
      </c>
      <c r="K648" s="612" t="s">
        <v>739</v>
      </c>
      <c r="L648" s="887"/>
      <c r="M648" s="181" t="s">
        <v>466</v>
      </c>
      <c r="N648" s="182"/>
      <c r="O648" s="183" t="s">
        <v>467</v>
      </c>
      <c r="P648" s="139" t="str">
        <f>'消耗品-中間3'!G45</f>
        <v>-</v>
      </c>
      <c r="Q648" s="185"/>
      <c r="R648" s="185"/>
      <c r="S648" s="184"/>
      <c r="T648" s="184"/>
      <c r="U648" s="162"/>
      <c r="V648" s="119"/>
    </row>
    <row r="649" spans="1:22">
      <c r="B649" s="131" t="s">
        <v>489</v>
      </c>
      <c r="C649" s="132"/>
      <c r="D649" s="133" t="s">
        <v>1178</v>
      </c>
      <c r="E649" s="598" t="str">
        <f>'消耗品-中間3'!O46</f>
        <v>-</v>
      </c>
      <c r="F649" s="598" t="str">
        <f t="shared" si="24"/>
        <v>-</v>
      </c>
      <c r="G649" s="598" t="str">
        <f t="shared" si="25"/>
        <v>-</v>
      </c>
      <c r="H649" s="603" t="str">
        <f t="shared" si="26"/>
        <v>-</v>
      </c>
      <c r="I649" s="187"/>
      <c r="J649" s="413" t="s">
        <v>490</v>
      </c>
      <c r="K649" s="612" t="s">
        <v>739</v>
      </c>
      <c r="L649" s="887"/>
      <c r="M649" s="181" t="s">
        <v>466</v>
      </c>
      <c r="N649" s="182"/>
      <c r="O649" s="183" t="s">
        <v>467</v>
      </c>
      <c r="P649" s="139" t="str">
        <f>'消耗品-中間3'!G46</f>
        <v>-</v>
      </c>
      <c r="Q649" s="185"/>
      <c r="R649" s="185"/>
      <c r="S649" s="184"/>
      <c r="T649" s="184"/>
      <c r="U649" s="119"/>
      <c r="V649" s="119"/>
    </row>
    <row r="650" spans="1:22" s="164" customFormat="1">
      <c r="A650" s="100"/>
      <c r="B650" s="131" t="s">
        <v>492</v>
      </c>
      <c r="C650" s="132"/>
      <c r="D650" s="133" t="s">
        <v>1179</v>
      </c>
      <c r="E650" s="598" t="str">
        <f>'消耗品-中間3'!O47</f>
        <v>-</v>
      </c>
      <c r="F650" s="598" t="str">
        <f t="shared" si="24"/>
        <v>-</v>
      </c>
      <c r="G650" s="598" t="str">
        <f t="shared" si="25"/>
        <v>-</v>
      </c>
      <c r="H650" s="603" t="str">
        <f t="shared" si="26"/>
        <v>-</v>
      </c>
      <c r="I650" s="187"/>
      <c r="J650" s="413" t="s">
        <v>493</v>
      </c>
      <c r="K650" s="612" t="s">
        <v>739</v>
      </c>
      <c r="L650" s="887"/>
      <c r="M650" s="181" t="s">
        <v>466</v>
      </c>
      <c r="N650" s="182"/>
      <c r="O650" s="183" t="s">
        <v>467</v>
      </c>
      <c r="P650" s="139" t="str">
        <f>'消耗品-中間3'!G47</f>
        <v>-</v>
      </c>
      <c r="Q650" s="185"/>
      <c r="R650" s="185"/>
      <c r="S650" s="184"/>
      <c r="T650" s="184"/>
      <c r="U650" s="184"/>
      <c r="V650" s="162"/>
    </row>
    <row r="651" spans="1:22">
      <c r="B651" s="131" t="s">
        <v>494</v>
      </c>
      <c r="C651" s="132"/>
      <c r="D651" s="151" t="s">
        <v>1180</v>
      </c>
      <c r="E651" s="599" t="str">
        <f>'消耗品-中間3'!O48</f>
        <v>-</v>
      </c>
      <c r="F651" s="599" t="str">
        <f t="shared" si="24"/>
        <v>-</v>
      </c>
      <c r="G651" s="599" t="str">
        <f t="shared" si="25"/>
        <v>-</v>
      </c>
      <c r="H651" s="603" t="str">
        <f t="shared" si="26"/>
        <v>-</v>
      </c>
      <c r="I651" s="191"/>
      <c r="J651" s="413" t="s">
        <v>495</v>
      </c>
      <c r="K651" s="612" t="s">
        <v>739</v>
      </c>
      <c r="L651" s="888"/>
      <c r="M651" s="181" t="s">
        <v>466</v>
      </c>
      <c r="N651" s="193"/>
      <c r="O651" s="183" t="s">
        <v>467</v>
      </c>
      <c r="P651" s="139" t="str">
        <f>'消耗品-中間3'!G48</f>
        <v>-</v>
      </c>
      <c r="Q651" s="185"/>
      <c r="R651" s="185"/>
      <c r="S651" s="184"/>
      <c r="T651" s="184"/>
      <c r="U651" s="184"/>
      <c r="V651" s="119"/>
    </row>
    <row r="652" spans="1:22" s="186" customFormat="1">
      <c r="A652" s="176"/>
      <c r="B652" s="109"/>
      <c r="C652" s="194"/>
      <c r="D652" s="194"/>
      <c r="E652" s="675"/>
      <c r="F652" s="675"/>
      <c r="G652" s="675"/>
      <c r="H652" s="675"/>
      <c r="I652" s="109"/>
      <c r="J652" s="109"/>
      <c r="K652" s="104"/>
      <c r="L652" s="105"/>
      <c r="M652" s="105"/>
      <c r="N652" s="103"/>
      <c r="O652" s="103"/>
      <c r="P652" s="103"/>
      <c r="Q652" s="105"/>
      <c r="R652" s="105"/>
      <c r="S652" s="103"/>
      <c r="T652" s="103"/>
      <c r="U652" s="119"/>
      <c r="V652" s="184"/>
    </row>
    <row r="653" spans="1:22" s="186" customFormat="1">
      <c r="A653" s="176"/>
      <c r="B653" s="109" t="s">
        <v>1421</v>
      </c>
      <c r="C653" s="102"/>
      <c r="D653" s="102"/>
      <c r="E653" s="668"/>
      <c r="F653" s="668"/>
      <c r="G653" s="668"/>
      <c r="H653" s="668"/>
      <c r="I653" s="103"/>
      <c r="J653" s="103"/>
      <c r="K653" s="104"/>
      <c r="L653" s="105"/>
      <c r="M653" s="105"/>
      <c r="N653" s="103"/>
      <c r="O653" s="103"/>
      <c r="P653" s="103"/>
      <c r="Q653" s="105"/>
      <c r="R653" s="105"/>
      <c r="S653" s="103"/>
      <c r="T653" s="103"/>
      <c r="U653" s="119"/>
      <c r="V653" s="184"/>
    </row>
    <row r="654" spans="1:22">
      <c r="B654" s="109"/>
      <c r="U654" s="119"/>
      <c r="V654" s="119"/>
    </row>
    <row r="655" spans="1:22">
      <c r="B655" s="109"/>
      <c r="U655" s="119"/>
      <c r="V655" s="119"/>
    </row>
    <row r="656" spans="1:22" ht="15.75">
      <c r="B656" s="106" t="s">
        <v>849</v>
      </c>
      <c r="U656" s="162"/>
      <c r="V656" s="119"/>
    </row>
    <row r="657" spans="1:22">
      <c r="U657" s="162"/>
      <c r="V657" s="119"/>
    </row>
    <row r="658" spans="1:22" s="164" customFormat="1">
      <c r="A658" s="154"/>
      <c r="B658" s="109" t="s">
        <v>850</v>
      </c>
      <c r="C658" s="102"/>
      <c r="D658" s="102"/>
      <c r="E658" s="668"/>
      <c r="F658" s="668"/>
      <c r="G658" s="668"/>
      <c r="H658" s="668"/>
      <c r="I658" s="103"/>
      <c r="J658" s="103"/>
      <c r="K658" s="104"/>
      <c r="L658" s="105"/>
      <c r="M658" s="105"/>
      <c r="N658" s="103"/>
      <c r="O658" s="103"/>
      <c r="P658" s="103"/>
      <c r="Q658" s="105"/>
      <c r="R658" s="105"/>
      <c r="S658" s="103"/>
      <c r="T658" s="103"/>
      <c r="U658" s="162"/>
      <c r="V658" s="162"/>
    </row>
    <row r="659" spans="1:22" s="164" customFormat="1">
      <c r="A659" s="154"/>
      <c r="B659" s="109"/>
      <c r="C659" s="103"/>
      <c r="D659" s="103"/>
      <c r="E659" s="724"/>
      <c r="F659" s="724"/>
      <c r="G659" s="724"/>
      <c r="H659" s="724"/>
      <c r="I659" s="109" t="s">
        <v>851</v>
      </c>
      <c r="J659" s="109"/>
      <c r="K659" s="105"/>
      <c r="L659" s="105"/>
      <c r="M659" s="105"/>
      <c r="N659" s="102"/>
      <c r="O659" s="103"/>
      <c r="P659" s="103"/>
      <c r="Q659" s="105"/>
      <c r="R659" s="105"/>
      <c r="S659" s="103"/>
      <c r="T659" s="103"/>
      <c r="U659" s="162"/>
      <c r="V659" s="162"/>
    </row>
    <row r="660" spans="1:22" s="164" customFormat="1">
      <c r="A660" s="154"/>
      <c r="B660" s="110" t="s">
        <v>747</v>
      </c>
      <c r="C660" s="111"/>
      <c r="D660" s="405"/>
      <c r="E660" s="669" t="s">
        <v>404</v>
      </c>
      <c r="F660" s="669" t="s">
        <v>404</v>
      </c>
      <c r="G660" s="669" t="s">
        <v>404</v>
      </c>
      <c r="H660" s="670" t="s">
        <v>404</v>
      </c>
      <c r="I660" s="113" t="s">
        <v>777</v>
      </c>
      <c r="J660" s="113"/>
      <c r="K660" s="114"/>
      <c r="L660" s="116"/>
      <c r="M660" s="116"/>
      <c r="N660" s="117"/>
      <c r="O660" s="118"/>
      <c r="P660" s="200"/>
      <c r="Q660" s="120"/>
      <c r="R660" s="105"/>
      <c r="S660" s="103"/>
      <c r="T660" s="103"/>
      <c r="U660" s="162"/>
      <c r="V660" s="162"/>
    </row>
    <row r="661" spans="1:22" s="164" customFormat="1">
      <c r="A661" s="154"/>
      <c r="B661" s="863" t="s">
        <v>778</v>
      </c>
      <c r="C661" s="864"/>
      <c r="D661" s="121"/>
      <c r="E661" s="671" t="s">
        <v>779</v>
      </c>
      <c r="F661" s="671" t="s">
        <v>780</v>
      </c>
      <c r="G661" s="671"/>
      <c r="H661" s="672"/>
      <c r="I661" s="121" t="s">
        <v>508</v>
      </c>
      <c r="J661" s="123" t="s">
        <v>509</v>
      </c>
      <c r="K661" s="122" t="s">
        <v>510</v>
      </c>
      <c r="L661" s="124" t="s">
        <v>511</v>
      </c>
      <c r="M661" s="124" t="s">
        <v>512</v>
      </c>
      <c r="N661" s="125" t="s">
        <v>414</v>
      </c>
      <c r="O661" s="126" t="s">
        <v>415</v>
      </c>
      <c r="P661" s="209" t="s">
        <v>414</v>
      </c>
      <c r="Q661" s="120"/>
      <c r="R661" s="105"/>
      <c r="S661" s="103"/>
      <c r="T661" s="103"/>
      <c r="U661" s="119"/>
      <c r="V661" s="162"/>
    </row>
    <row r="662" spans="1:22" s="164" customFormat="1">
      <c r="A662" s="154"/>
      <c r="B662" s="865"/>
      <c r="C662" s="866"/>
      <c r="D662" s="127" t="s">
        <v>852</v>
      </c>
      <c r="E662" s="673" t="s">
        <v>691</v>
      </c>
      <c r="F662" s="673" t="s">
        <v>691</v>
      </c>
      <c r="G662" s="673" t="s">
        <v>691</v>
      </c>
      <c r="H662" s="674" t="s">
        <v>691</v>
      </c>
      <c r="I662" s="129" t="s">
        <v>692</v>
      </c>
      <c r="J662" s="128" t="s">
        <v>692</v>
      </c>
      <c r="K662" s="128" t="s">
        <v>692</v>
      </c>
      <c r="L662" s="128" t="s">
        <v>692</v>
      </c>
      <c r="M662" s="130" t="s">
        <v>692</v>
      </c>
      <c r="N662" s="130" t="s">
        <v>692</v>
      </c>
      <c r="O662" s="129" t="s">
        <v>692</v>
      </c>
      <c r="P662" s="209"/>
      <c r="Q662" s="120"/>
      <c r="R662" s="105"/>
      <c r="S662" s="103"/>
      <c r="T662" s="103"/>
      <c r="U662" s="119"/>
      <c r="V662" s="162"/>
    </row>
    <row r="663" spans="1:22">
      <c r="B663" s="131" t="s">
        <v>419</v>
      </c>
      <c r="C663" s="132"/>
      <c r="D663" s="133" t="s">
        <v>1143</v>
      </c>
      <c r="E663" s="598" t="str">
        <f>'消耗品-中間3'!P7</f>
        <v>TRUE</v>
      </c>
      <c r="F663" s="598" t="str">
        <f>E663</f>
        <v>TRUE</v>
      </c>
      <c r="G663" s="598" t="str">
        <f>E663</f>
        <v>TRUE</v>
      </c>
      <c r="H663" s="603" t="str">
        <f>E663</f>
        <v>TRUE</v>
      </c>
      <c r="I663" s="605" t="s">
        <v>420</v>
      </c>
      <c r="J663" s="135" t="s">
        <v>421</v>
      </c>
      <c r="K663" s="136" t="s">
        <v>422</v>
      </c>
      <c r="L663" s="842" t="s">
        <v>1190</v>
      </c>
      <c r="M663" s="137" t="s">
        <v>424</v>
      </c>
      <c r="N663" s="138" t="s">
        <v>425</v>
      </c>
      <c r="O663" s="139" t="s">
        <v>426</v>
      </c>
      <c r="P663" s="119"/>
      <c r="Q663" s="120"/>
      <c r="R663" s="120"/>
      <c r="S663" s="119"/>
      <c r="T663" s="119"/>
      <c r="U663" s="119"/>
      <c r="V663" s="119"/>
    </row>
    <row r="664" spans="1:22">
      <c r="B664" s="131" t="s">
        <v>427</v>
      </c>
      <c r="C664" s="132"/>
      <c r="D664" s="133" t="s">
        <v>1144</v>
      </c>
      <c r="E664" s="598" t="str">
        <f>'消耗品-中間3'!P8</f>
        <v>TRUE</v>
      </c>
      <c r="F664" s="598" t="str">
        <f t="shared" ref="F664:F704" si="27">E664</f>
        <v>TRUE</v>
      </c>
      <c r="G664" s="598" t="str">
        <f t="shared" ref="G664:G704" si="28">E664</f>
        <v>TRUE</v>
      </c>
      <c r="H664" s="603" t="str">
        <f t="shared" ref="H664:H704" si="29">E664</f>
        <v>TRUE</v>
      </c>
      <c r="I664" s="608"/>
      <c r="J664" s="606"/>
      <c r="K664" s="131" t="s">
        <v>428</v>
      </c>
      <c r="L664" s="887"/>
      <c r="M664" s="137" t="s">
        <v>424</v>
      </c>
      <c r="N664" s="142" t="s">
        <v>1138</v>
      </c>
      <c r="O664" s="139" t="s">
        <v>426</v>
      </c>
      <c r="P664" s="119"/>
      <c r="Q664" s="120"/>
      <c r="R664" s="120"/>
      <c r="S664" s="119"/>
      <c r="T664" s="119"/>
      <c r="U664" s="119"/>
      <c r="V664" s="119"/>
    </row>
    <row r="665" spans="1:22">
      <c r="B665" s="131" t="s">
        <v>429</v>
      </c>
      <c r="C665" s="132"/>
      <c r="D665" s="133" t="s">
        <v>1145</v>
      </c>
      <c r="E665" s="598" t="str">
        <f>'消耗品-中間3'!P9</f>
        <v>TRUE</v>
      </c>
      <c r="F665" s="598" t="str">
        <f t="shared" si="27"/>
        <v>TRUE</v>
      </c>
      <c r="G665" s="598" t="str">
        <f t="shared" si="28"/>
        <v>TRUE</v>
      </c>
      <c r="H665" s="603" t="str">
        <f t="shared" si="29"/>
        <v>TRUE</v>
      </c>
      <c r="I665" s="608"/>
      <c r="J665" s="606"/>
      <c r="K665" s="131" t="s">
        <v>430</v>
      </c>
      <c r="L665" s="887"/>
      <c r="M665" s="137" t="s">
        <v>424</v>
      </c>
      <c r="N665" s="143"/>
      <c r="O665" s="139" t="s">
        <v>426</v>
      </c>
      <c r="P665" s="119"/>
      <c r="Q665" s="120"/>
      <c r="R665" s="120"/>
      <c r="S665" s="119"/>
      <c r="T665" s="119"/>
      <c r="U665" s="119"/>
      <c r="V665" s="119"/>
    </row>
    <row r="666" spans="1:22">
      <c r="B666" s="131" t="s">
        <v>431</v>
      </c>
      <c r="C666" s="132"/>
      <c r="D666" s="133" t="s">
        <v>432</v>
      </c>
      <c r="E666" s="598" t="str">
        <f>'消耗品-中間3'!P10</f>
        <v>-</v>
      </c>
      <c r="F666" s="598" t="str">
        <f t="shared" si="27"/>
        <v>-</v>
      </c>
      <c r="G666" s="598" t="str">
        <f t="shared" si="28"/>
        <v>-</v>
      </c>
      <c r="H666" s="603" t="str">
        <f t="shared" si="29"/>
        <v>-</v>
      </c>
      <c r="I666" s="144"/>
      <c r="J666" s="606"/>
      <c r="K666" s="131" t="s">
        <v>433</v>
      </c>
      <c r="L666" s="887"/>
      <c r="M666" s="145" t="s">
        <v>434</v>
      </c>
      <c r="N666" s="146"/>
      <c r="O666" s="147" t="s">
        <v>435</v>
      </c>
      <c r="P666" s="148"/>
      <c r="Q666" s="149"/>
      <c r="R666" s="149"/>
      <c r="S666" s="148"/>
      <c r="T666" s="148"/>
      <c r="U666" s="480"/>
      <c r="V666" s="119"/>
    </row>
    <row r="667" spans="1:22">
      <c r="B667" s="131" t="s">
        <v>436</v>
      </c>
      <c r="C667" s="132"/>
      <c r="D667" s="133" t="s">
        <v>1146</v>
      </c>
      <c r="E667" s="598" t="str">
        <f>'消耗品-中間3'!P11</f>
        <v>TRUE</v>
      </c>
      <c r="F667" s="598" t="str">
        <f t="shared" si="27"/>
        <v>TRUE</v>
      </c>
      <c r="G667" s="598" t="str">
        <f t="shared" si="28"/>
        <v>TRUE</v>
      </c>
      <c r="H667" s="603" t="str">
        <f t="shared" si="29"/>
        <v>TRUE</v>
      </c>
      <c r="I667" s="608"/>
      <c r="J667" s="606"/>
      <c r="K667" s="131" t="s">
        <v>433</v>
      </c>
      <c r="L667" s="887"/>
      <c r="M667" s="137" t="s">
        <v>424</v>
      </c>
      <c r="N667" s="143"/>
      <c r="O667" s="139" t="s">
        <v>426</v>
      </c>
      <c r="P667" s="119"/>
      <c r="Q667" s="120"/>
      <c r="R667" s="120"/>
      <c r="S667" s="119"/>
      <c r="T667" s="119"/>
      <c r="U667" s="480"/>
      <c r="V667" s="119"/>
    </row>
    <row r="668" spans="1:22" s="480" customFormat="1">
      <c r="A668" s="100"/>
      <c r="B668" s="131" t="s">
        <v>437</v>
      </c>
      <c r="C668" s="132"/>
      <c r="D668" s="133" t="s">
        <v>1147</v>
      </c>
      <c r="E668" s="598" t="str">
        <f>'消耗品-中間3'!P12</f>
        <v>TRUE</v>
      </c>
      <c r="F668" s="598" t="str">
        <f t="shared" si="27"/>
        <v>TRUE</v>
      </c>
      <c r="G668" s="598" t="str">
        <f t="shared" si="28"/>
        <v>TRUE</v>
      </c>
      <c r="H668" s="603" t="str">
        <f t="shared" si="29"/>
        <v>TRUE</v>
      </c>
      <c r="I668" s="608"/>
      <c r="J668" s="607"/>
      <c r="K668" s="131" t="s">
        <v>433</v>
      </c>
      <c r="L668" s="887"/>
      <c r="M668" s="137" t="s">
        <v>424</v>
      </c>
      <c r="N668" s="143"/>
      <c r="O668" s="139" t="s">
        <v>426</v>
      </c>
      <c r="P668" s="119"/>
      <c r="Q668" s="120"/>
      <c r="R668" s="120"/>
      <c r="S668" s="119"/>
      <c r="T668" s="119"/>
      <c r="U668" s="184"/>
    </row>
    <row r="669" spans="1:22" s="480" customFormat="1">
      <c r="A669" s="100"/>
      <c r="B669" s="131" t="s">
        <v>438</v>
      </c>
      <c r="C669" s="132"/>
      <c r="D669" s="133" t="s">
        <v>1148</v>
      </c>
      <c r="E669" s="598" t="str">
        <f>'消耗品-中間3'!P13</f>
        <v>TRUE</v>
      </c>
      <c r="F669" s="598" t="str">
        <f t="shared" si="27"/>
        <v>TRUE</v>
      </c>
      <c r="G669" s="598" t="str">
        <f t="shared" si="28"/>
        <v>TRUE</v>
      </c>
      <c r="H669" s="603" t="str">
        <f t="shared" si="29"/>
        <v>TRUE</v>
      </c>
      <c r="I669" s="608"/>
      <c r="J669" s="604" t="s">
        <v>439</v>
      </c>
      <c r="K669" s="136" t="s">
        <v>422</v>
      </c>
      <c r="L669" s="887"/>
      <c r="M669" s="137" t="s">
        <v>424</v>
      </c>
      <c r="N669" s="143"/>
      <c r="O669" s="139" t="s">
        <v>426</v>
      </c>
      <c r="P669" s="119"/>
      <c r="Q669" s="120"/>
      <c r="R669" s="120"/>
      <c r="S669" s="119"/>
      <c r="T669" s="119"/>
      <c r="U669" s="184"/>
    </row>
    <row r="670" spans="1:22" s="186" customFormat="1">
      <c r="A670" s="176"/>
      <c r="B670" s="131" t="s">
        <v>440</v>
      </c>
      <c r="C670" s="132"/>
      <c r="D670" s="133" t="s">
        <v>1149</v>
      </c>
      <c r="E670" s="598" t="str">
        <f>'消耗品-中間3'!P14</f>
        <v>TRUE</v>
      </c>
      <c r="F670" s="598" t="str">
        <f t="shared" si="27"/>
        <v>TRUE</v>
      </c>
      <c r="G670" s="598" t="str">
        <f t="shared" si="28"/>
        <v>TRUE</v>
      </c>
      <c r="H670" s="603" t="str">
        <f t="shared" si="29"/>
        <v>TRUE</v>
      </c>
      <c r="I670" s="608"/>
      <c r="J670" s="606"/>
      <c r="K670" s="131" t="s">
        <v>428</v>
      </c>
      <c r="L670" s="887"/>
      <c r="M670" s="137" t="s">
        <v>424</v>
      </c>
      <c r="N670" s="143"/>
      <c r="O670" s="139" t="s">
        <v>426</v>
      </c>
      <c r="P670" s="119"/>
      <c r="Q670" s="120"/>
      <c r="R670" s="120"/>
      <c r="S670" s="119"/>
      <c r="T670" s="119"/>
      <c r="U670" s="184"/>
      <c r="V670" s="184"/>
    </row>
    <row r="671" spans="1:22" s="186" customFormat="1">
      <c r="A671" s="176"/>
      <c r="B671" s="131" t="s">
        <v>441</v>
      </c>
      <c r="C671" s="132"/>
      <c r="D671" s="133" t="s">
        <v>1150</v>
      </c>
      <c r="E671" s="598" t="str">
        <f>'消耗品-中間3'!P15</f>
        <v>TRUE</v>
      </c>
      <c r="F671" s="598" t="str">
        <f t="shared" si="27"/>
        <v>TRUE</v>
      </c>
      <c r="G671" s="598" t="str">
        <f t="shared" si="28"/>
        <v>TRUE</v>
      </c>
      <c r="H671" s="603" t="str">
        <f t="shared" si="29"/>
        <v>TRUE</v>
      </c>
      <c r="I671" s="608"/>
      <c r="J671" s="606"/>
      <c r="K671" s="131" t="s">
        <v>430</v>
      </c>
      <c r="L671" s="887"/>
      <c r="M671" s="137" t="s">
        <v>424</v>
      </c>
      <c r="N671" s="143"/>
      <c r="O671" s="139" t="s">
        <v>426</v>
      </c>
      <c r="P671" s="119"/>
      <c r="Q671" s="120"/>
      <c r="R671" s="120"/>
      <c r="S671" s="119"/>
      <c r="T671" s="119"/>
      <c r="U671" s="185"/>
      <c r="V671" s="184"/>
    </row>
    <row r="672" spans="1:22" s="186" customFormat="1">
      <c r="A672" s="176"/>
      <c r="B672" s="131" t="s">
        <v>442</v>
      </c>
      <c r="C672" s="132"/>
      <c r="D672" s="133" t="s">
        <v>1151</v>
      </c>
      <c r="E672" s="598" t="str">
        <f>'消耗品-中間3'!P16</f>
        <v>TRUE</v>
      </c>
      <c r="F672" s="598" t="str">
        <f t="shared" si="27"/>
        <v>TRUE</v>
      </c>
      <c r="G672" s="598" t="str">
        <f t="shared" si="28"/>
        <v>TRUE</v>
      </c>
      <c r="H672" s="603" t="str">
        <f t="shared" si="29"/>
        <v>TRUE</v>
      </c>
      <c r="I672" s="608"/>
      <c r="J672" s="607"/>
      <c r="K672" s="131" t="s">
        <v>433</v>
      </c>
      <c r="L672" s="887"/>
      <c r="M672" s="137" t="s">
        <v>424</v>
      </c>
      <c r="N672" s="143"/>
      <c r="O672" s="139" t="s">
        <v>426</v>
      </c>
      <c r="P672" s="119"/>
      <c r="Q672" s="120"/>
      <c r="R672" s="120"/>
      <c r="S672" s="119"/>
      <c r="T672" s="119"/>
      <c r="U672" s="120"/>
      <c r="V672" s="184"/>
    </row>
    <row r="673" spans="1:22" s="186" customFormat="1">
      <c r="A673" s="176"/>
      <c r="B673" s="131" t="s">
        <v>443</v>
      </c>
      <c r="C673" s="132"/>
      <c r="D673" s="133" t="s">
        <v>1152</v>
      </c>
      <c r="E673" s="598" t="str">
        <f>'消耗品-中間3'!P17</f>
        <v>-</v>
      </c>
      <c r="F673" s="598" t="str">
        <f t="shared" si="27"/>
        <v>-</v>
      </c>
      <c r="G673" s="598" t="str">
        <f t="shared" si="28"/>
        <v>-</v>
      </c>
      <c r="H673" s="603" t="str">
        <f t="shared" si="29"/>
        <v>-</v>
      </c>
      <c r="I673" s="157"/>
      <c r="J673" s="165" t="s">
        <v>439</v>
      </c>
      <c r="K673" s="131" t="s">
        <v>444</v>
      </c>
      <c r="L673" s="887"/>
      <c r="M673" s="159" t="s">
        <v>445</v>
      </c>
      <c r="N673" s="160"/>
      <c r="O673" s="161" t="s">
        <v>446</v>
      </c>
      <c r="P673" s="162"/>
      <c r="Q673" s="163"/>
      <c r="R673" s="163"/>
      <c r="S673" s="162"/>
      <c r="T673" s="162"/>
      <c r="U673" s="103"/>
      <c r="V673" s="184"/>
    </row>
    <row r="674" spans="1:22">
      <c r="B674" s="131" t="s">
        <v>447</v>
      </c>
      <c r="C674" s="132"/>
      <c r="D674" s="133" t="s">
        <v>1153</v>
      </c>
      <c r="E674" s="598" t="str">
        <f>'消耗品-中間3'!P18</f>
        <v>-</v>
      </c>
      <c r="F674" s="598" t="str">
        <f t="shared" si="27"/>
        <v>-</v>
      </c>
      <c r="G674" s="598" t="str">
        <f t="shared" si="28"/>
        <v>-</v>
      </c>
      <c r="H674" s="603" t="str">
        <f t="shared" si="29"/>
        <v>-</v>
      </c>
      <c r="I674" s="157"/>
      <c r="J674" s="165" t="s">
        <v>448</v>
      </c>
      <c r="K674" s="131" t="s">
        <v>449</v>
      </c>
      <c r="L674" s="887"/>
      <c r="M674" s="159" t="s">
        <v>445</v>
      </c>
      <c r="N674" s="160"/>
      <c r="O674" s="183" t="s">
        <v>467</v>
      </c>
      <c r="P674" s="162"/>
      <c r="Q674" s="163"/>
      <c r="R674" s="163"/>
      <c r="S674" s="162"/>
      <c r="T674" s="162"/>
    </row>
    <row r="675" spans="1:22">
      <c r="B675" s="131" t="s">
        <v>1141</v>
      </c>
      <c r="C675" s="132"/>
      <c r="D675" s="133"/>
      <c r="E675" s="598" t="str">
        <f>'消耗品-中間3'!P19</f>
        <v>-</v>
      </c>
      <c r="F675" s="598" t="str">
        <f t="shared" si="27"/>
        <v>-</v>
      </c>
      <c r="G675" s="598" t="str">
        <f t="shared" si="28"/>
        <v>-</v>
      </c>
      <c r="H675" s="603" t="str">
        <f t="shared" si="29"/>
        <v>-</v>
      </c>
      <c r="I675" s="157"/>
      <c r="J675" s="609"/>
      <c r="K675" s="610"/>
      <c r="L675" s="887"/>
      <c r="M675" s="159"/>
      <c r="N675" s="160"/>
      <c r="O675" s="183" t="s">
        <v>467</v>
      </c>
      <c r="P675" s="162"/>
      <c r="Q675" s="163"/>
      <c r="R675" s="163"/>
      <c r="S675" s="162"/>
      <c r="T675" s="162"/>
    </row>
    <row r="676" spans="1:22">
      <c r="B676" s="131" t="s">
        <v>450</v>
      </c>
      <c r="C676" s="132"/>
      <c r="D676" s="133" t="s">
        <v>1154</v>
      </c>
      <c r="E676" s="598" t="str">
        <f>'消耗品-中間3'!P20</f>
        <v>TRUE</v>
      </c>
      <c r="F676" s="598" t="str">
        <f t="shared" si="27"/>
        <v>TRUE</v>
      </c>
      <c r="G676" s="598" t="str">
        <f t="shared" si="28"/>
        <v>TRUE</v>
      </c>
      <c r="H676" s="603" t="str">
        <f t="shared" si="29"/>
        <v>TRUE</v>
      </c>
      <c r="I676" s="608"/>
      <c r="J676" s="165" t="s">
        <v>451</v>
      </c>
      <c r="K676" s="131" t="s">
        <v>444</v>
      </c>
      <c r="L676" s="887"/>
      <c r="M676" s="137" t="s">
        <v>424</v>
      </c>
      <c r="N676" s="143"/>
      <c r="O676" s="166" t="s">
        <v>426</v>
      </c>
      <c r="P676" s="119"/>
      <c r="Q676" s="120"/>
      <c r="R676" s="120"/>
      <c r="S676" s="119"/>
      <c r="T676" s="119"/>
    </row>
    <row r="677" spans="1:22">
      <c r="B677" s="131" t="s">
        <v>452</v>
      </c>
      <c r="C677" s="132"/>
      <c r="D677" s="133" t="s">
        <v>1155</v>
      </c>
      <c r="E677" s="598" t="str">
        <f>'消耗品-中間3'!P21</f>
        <v>-</v>
      </c>
      <c r="F677" s="598" t="str">
        <f t="shared" si="27"/>
        <v>-</v>
      </c>
      <c r="G677" s="598" t="str">
        <f t="shared" si="28"/>
        <v>-</v>
      </c>
      <c r="H677" s="603" t="str">
        <f t="shared" si="29"/>
        <v>-</v>
      </c>
      <c r="I677" s="608"/>
      <c r="J677" s="165" t="s">
        <v>453</v>
      </c>
      <c r="K677" s="131" t="s">
        <v>444</v>
      </c>
      <c r="L677" s="887"/>
      <c r="M677" s="137" t="s">
        <v>424</v>
      </c>
      <c r="N677" s="143"/>
      <c r="O677" s="183" t="s">
        <v>467</v>
      </c>
      <c r="P677" s="119"/>
      <c r="Q677" s="120"/>
      <c r="R677" s="120"/>
      <c r="S677" s="119"/>
      <c r="T677" s="119"/>
    </row>
    <row r="678" spans="1:22">
      <c r="B678" s="131" t="s">
        <v>454</v>
      </c>
      <c r="C678" s="132"/>
      <c r="D678" s="133" t="s">
        <v>1156</v>
      </c>
      <c r="E678" s="598" t="str">
        <f>'消耗品-中間3'!P22</f>
        <v>-</v>
      </c>
      <c r="F678" s="598" t="str">
        <f t="shared" si="27"/>
        <v>-</v>
      </c>
      <c r="G678" s="598" t="str">
        <f t="shared" si="28"/>
        <v>-</v>
      </c>
      <c r="H678" s="603" t="str">
        <f t="shared" si="29"/>
        <v>-</v>
      </c>
      <c r="I678" s="168"/>
      <c r="J678" s="165" t="s">
        <v>455</v>
      </c>
      <c r="K678" s="131" t="s">
        <v>449</v>
      </c>
      <c r="L678" s="887"/>
      <c r="M678" s="170" t="s">
        <v>456</v>
      </c>
      <c r="N678" s="171"/>
      <c r="O678" s="183" t="s">
        <v>467</v>
      </c>
      <c r="P678" s="172"/>
      <c r="Q678" s="173"/>
      <c r="R678" s="173"/>
      <c r="S678" s="172"/>
      <c r="T678" s="172"/>
    </row>
    <row r="679" spans="1:22">
      <c r="B679" s="131" t="s">
        <v>457</v>
      </c>
      <c r="C679" s="132"/>
      <c r="D679" s="133" t="s">
        <v>1157</v>
      </c>
      <c r="E679" s="598" t="str">
        <f>'消耗品-中間3'!P23</f>
        <v>-</v>
      </c>
      <c r="F679" s="598" t="str">
        <f t="shared" si="27"/>
        <v>-</v>
      </c>
      <c r="G679" s="598" t="str">
        <f t="shared" si="28"/>
        <v>-</v>
      </c>
      <c r="H679" s="603" t="str">
        <f t="shared" si="29"/>
        <v>-</v>
      </c>
      <c r="I679" s="608"/>
      <c r="J679" s="165" t="s">
        <v>395</v>
      </c>
      <c r="K679" s="131" t="s">
        <v>433</v>
      </c>
      <c r="L679" s="887"/>
      <c r="M679" s="137" t="s">
        <v>424</v>
      </c>
      <c r="N679" s="143"/>
      <c r="O679" s="183" t="s">
        <v>467</v>
      </c>
      <c r="P679" s="119"/>
      <c r="Q679" s="120"/>
      <c r="R679" s="120"/>
      <c r="S679" s="119"/>
      <c r="T679" s="119"/>
    </row>
    <row r="680" spans="1:22">
      <c r="B680" s="131" t="s">
        <v>458</v>
      </c>
      <c r="C680" s="132"/>
      <c r="D680" s="133" t="s">
        <v>1158</v>
      </c>
      <c r="E680" s="598" t="str">
        <f>'消耗品-中間3'!P24</f>
        <v>-</v>
      </c>
      <c r="F680" s="598" t="str">
        <f t="shared" si="27"/>
        <v>-</v>
      </c>
      <c r="G680" s="598" t="str">
        <f t="shared" si="28"/>
        <v>-</v>
      </c>
      <c r="H680" s="603" t="str">
        <f t="shared" si="29"/>
        <v>-</v>
      </c>
      <c r="I680" s="608"/>
      <c r="J680" s="165" t="s">
        <v>459</v>
      </c>
      <c r="K680" s="131" t="s">
        <v>444</v>
      </c>
      <c r="L680" s="887"/>
      <c r="M680" s="175" t="s">
        <v>460</v>
      </c>
      <c r="N680" s="143"/>
      <c r="O680" s="183" t="s">
        <v>467</v>
      </c>
      <c r="P680" s="162"/>
      <c r="Q680" s="120"/>
      <c r="R680" s="120"/>
      <c r="S680" s="119"/>
      <c r="T680" s="119"/>
    </row>
    <row r="681" spans="1:22">
      <c r="B681" s="131" t="s">
        <v>461</v>
      </c>
      <c r="C681" s="132"/>
      <c r="D681" s="133" t="s">
        <v>1159</v>
      </c>
      <c r="E681" s="598" t="str">
        <f>'消耗品-中間3'!P25</f>
        <v>-</v>
      </c>
      <c r="F681" s="598" t="str">
        <f t="shared" si="27"/>
        <v>-</v>
      </c>
      <c r="G681" s="598" t="str">
        <f t="shared" si="28"/>
        <v>-</v>
      </c>
      <c r="H681" s="603" t="str">
        <f t="shared" si="29"/>
        <v>-</v>
      </c>
      <c r="I681" s="157"/>
      <c r="J681" s="165" t="s">
        <v>462</v>
      </c>
      <c r="K681" s="131" t="s">
        <v>449</v>
      </c>
      <c r="L681" s="887"/>
      <c r="M681" s="175" t="s">
        <v>460</v>
      </c>
      <c r="N681" s="160"/>
      <c r="O681" s="161" t="s">
        <v>446</v>
      </c>
      <c r="P681" s="162"/>
      <c r="Q681" s="163"/>
      <c r="R681" s="163"/>
      <c r="S681" s="162"/>
      <c r="T681" s="162"/>
    </row>
    <row r="682" spans="1:22">
      <c r="B682" s="131" t="s">
        <v>394</v>
      </c>
      <c r="C682" s="132"/>
      <c r="D682" s="133" t="s">
        <v>1160</v>
      </c>
      <c r="E682" s="598" t="str">
        <f>'消耗品-中間3'!P26</f>
        <v>-</v>
      </c>
      <c r="F682" s="598" t="str">
        <f t="shared" si="27"/>
        <v>-</v>
      </c>
      <c r="G682" s="598" t="str">
        <f t="shared" si="28"/>
        <v>-</v>
      </c>
      <c r="H682" s="603" t="str">
        <f t="shared" si="29"/>
        <v>-</v>
      </c>
      <c r="I682" s="608"/>
      <c r="J682" s="165" t="s">
        <v>463</v>
      </c>
      <c r="K682" s="131" t="s">
        <v>444</v>
      </c>
      <c r="L682" s="887"/>
      <c r="M682" s="175" t="s">
        <v>460</v>
      </c>
      <c r="N682" s="143"/>
      <c r="O682" s="161" t="s">
        <v>446</v>
      </c>
      <c r="P682" s="162"/>
      <c r="Q682" s="120"/>
      <c r="R682" s="120"/>
      <c r="S682" s="119"/>
      <c r="T682" s="119"/>
    </row>
    <row r="683" spans="1:22">
      <c r="B683" s="131" t="s">
        <v>464</v>
      </c>
      <c r="C683" s="132"/>
      <c r="D683" s="133" t="s">
        <v>1161</v>
      </c>
      <c r="E683" s="598" t="str">
        <f>'消耗品-中間3'!P28</f>
        <v>-</v>
      </c>
      <c r="F683" s="598" t="str">
        <f t="shared" si="27"/>
        <v>-</v>
      </c>
      <c r="G683" s="598" t="str">
        <f t="shared" si="28"/>
        <v>-</v>
      </c>
      <c r="H683" s="603" t="str">
        <f t="shared" si="29"/>
        <v>-</v>
      </c>
      <c r="I683" s="179"/>
      <c r="J683" s="165" t="s">
        <v>465</v>
      </c>
      <c r="K683" s="131" t="s">
        <v>449</v>
      </c>
      <c r="L683" s="887"/>
      <c r="M683" s="181" t="s">
        <v>466</v>
      </c>
      <c r="N683" s="182"/>
      <c r="O683" s="183" t="s">
        <v>467</v>
      </c>
      <c r="P683" s="184"/>
      <c r="Q683" s="185"/>
      <c r="R683" s="185"/>
      <c r="S683" s="184"/>
      <c r="T683" s="184"/>
    </row>
    <row r="684" spans="1:22">
      <c r="B684" s="131" t="s">
        <v>468</v>
      </c>
      <c r="C684" s="132"/>
      <c r="D684" s="133" t="s">
        <v>1162</v>
      </c>
      <c r="E684" s="598" t="str">
        <f>'消耗品-中間3'!P33</f>
        <v>-</v>
      </c>
      <c r="F684" s="598" t="str">
        <f t="shared" si="27"/>
        <v>-</v>
      </c>
      <c r="G684" s="598" t="str">
        <f t="shared" si="28"/>
        <v>-</v>
      </c>
      <c r="H684" s="603" t="str">
        <f t="shared" si="29"/>
        <v>-</v>
      </c>
      <c r="I684" s="179"/>
      <c r="J684" s="165" t="s">
        <v>469</v>
      </c>
      <c r="K684" s="131" t="s">
        <v>449</v>
      </c>
      <c r="L684" s="887"/>
      <c r="M684" s="181" t="s">
        <v>466</v>
      </c>
      <c r="N684" s="182"/>
      <c r="O684" s="183" t="s">
        <v>467</v>
      </c>
      <c r="P684" s="184"/>
      <c r="Q684" s="185"/>
      <c r="R684" s="185"/>
      <c r="S684" s="184"/>
      <c r="T684" s="184"/>
      <c r="U684" s="119"/>
    </row>
    <row r="685" spans="1:22">
      <c r="B685" s="131" t="s">
        <v>470</v>
      </c>
      <c r="C685" s="132"/>
      <c r="D685" s="133" t="s">
        <v>1163</v>
      </c>
      <c r="E685" s="598" t="str">
        <f>'消耗品-中間3'!P29</f>
        <v>-</v>
      </c>
      <c r="F685" s="598" t="str">
        <f t="shared" si="27"/>
        <v>-</v>
      </c>
      <c r="G685" s="598" t="str">
        <f t="shared" si="28"/>
        <v>-</v>
      </c>
      <c r="H685" s="603" t="str">
        <f t="shared" si="29"/>
        <v>-</v>
      </c>
      <c r="I685" s="157"/>
      <c r="J685" s="165" t="s">
        <v>471</v>
      </c>
      <c r="K685" s="136" t="s">
        <v>422</v>
      </c>
      <c r="L685" s="887"/>
      <c r="M685" s="159" t="s">
        <v>445</v>
      </c>
      <c r="N685" s="143"/>
      <c r="O685" s="183" t="s">
        <v>467</v>
      </c>
      <c r="P685" s="162"/>
      <c r="Q685" s="120"/>
      <c r="R685" s="120"/>
      <c r="S685" s="119"/>
      <c r="T685" s="119"/>
      <c r="U685" s="119"/>
    </row>
    <row r="686" spans="1:22">
      <c r="B686" s="131" t="s">
        <v>472</v>
      </c>
      <c r="C686" s="132"/>
      <c r="D686" s="133" t="s">
        <v>1164</v>
      </c>
      <c r="E686" s="598" t="str">
        <f>'消耗品-中間3'!P30</f>
        <v>-</v>
      </c>
      <c r="F686" s="598" t="str">
        <f t="shared" si="27"/>
        <v>-</v>
      </c>
      <c r="G686" s="598" t="str">
        <f t="shared" si="28"/>
        <v>-</v>
      </c>
      <c r="H686" s="603" t="str">
        <f t="shared" si="29"/>
        <v>-</v>
      </c>
      <c r="I686" s="157"/>
      <c r="J686" s="165" t="s">
        <v>471</v>
      </c>
      <c r="K686" s="131" t="s">
        <v>428</v>
      </c>
      <c r="L686" s="887"/>
      <c r="M686" s="159" t="s">
        <v>445</v>
      </c>
      <c r="N686" s="143"/>
      <c r="O686" s="183" t="s">
        <v>467</v>
      </c>
      <c r="P686" s="162"/>
      <c r="Q686" s="120"/>
      <c r="R686" s="120"/>
      <c r="S686" s="119"/>
      <c r="T686" s="119"/>
      <c r="U686" s="119"/>
      <c r="V686" s="119"/>
    </row>
    <row r="687" spans="1:22">
      <c r="B687" s="131" t="s">
        <v>473</v>
      </c>
      <c r="C687" s="132"/>
      <c r="D687" s="133" t="s">
        <v>1165</v>
      </c>
      <c r="E687" s="598" t="str">
        <f>'消耗品-中間3'!P31</f>
        <v>-</v>
      </c>
      <c r="F687" s="598" t="str">
        <f t="shared" si="27"/>
        <v>-</v>
      </c>
      <c r="G687" s="598" t="str">
        <f t="shared" si="28"/>
        <v>-</v>
      </c>
      <c r="H687" s="603" t="str">
        <f t="shared" si="29"/>
        <v>-</v>
      </c>
      <c r="I687" s="157"/>
      <c r="J687" s="165" t="s">
        <v>471</v>
      </c>
      <c r="K687" s="131" t="s">
        <v>430</v>
      </c>
      <c r="L687" s="887"/>
      <c r="M687" s="159" t="s">
        <v>445</v>
      </c>
      <c r="N687" s="143"/>
      <c r="O687" s="183" t="s">
        <v>467</v>
      </c>
      <c r="P687" s="162"/>
      <c r="Q687" s="120"/>
      <c r="R687" s="120"/>
      <c r="S687" s="119"/>
      <c r="T687" s="119"/>
      <c r="U687" s="148"/>
      <c r="V687" s="119"/>
    </row>
    <row r="688" spans="1:22">
      <c r="B688" s="131" t="s">
        <v>474</v>
      </c>
      <c r="C688" s="132"/>
      <c r="D688" s="133" t="s">
        <v>1166</v>
      </c>
      <c r="E688" s="598" t="str">
        <f>'消耗品-中間3'!P32</f>
        <v>-</v>
      </c>
      <c r="F688" s="598" t="str">
        <f t="shared" si="27"/>
        <v>-</v>
      </c>
      <c r="G688" s="598" t="str">
        <f t="shared" si="28"/>
        <v>-</v>
      </c>
      <c r="H688" s="603" t="str">
        <f t="shared" si="29"/>
        <v>-</v>
      </c>
      <c r="I688" s="157"/>
      <c r="J688" s="165" t="s">
        <v>471</v>
      </c>
      <c r="K688" s="131" t="s">
        <v>433</v>
      </c>
      <c r="L688" s="887"/>
      <c r="M688" s="159" t="s">
        <v>445</v>
      </c>
      <c r="N688" s="143"/>
      <c r="O688" s="183" t="s">
        <v>467</v>
      </c>
      <c r="P688" s="162"/>
      <c r="Q688" s="120"/>
      <c r="R688" s="120"/>
      <c r="S688" s="119"/>
      <c r="T688" s="119"/>
      <c r="U688" s="119"/>
      <c r="V688" s="119"/>
    </row>
    <row r="689" spans="1:22" s="150" customFormat="1">
      <c r="A689" s="600"/>
      <c r="B689" s="131" t="s">
        <v>483</v>
      </c>
      <c r="C689" s="132"/>
      <c r="D689" s="133" t="s">
        <v>1167</v>
      </c>
      <c r="E689" s="598" t="str">
        <f>'消耗品-中間3'!P34</f>
        <v>-</v>
      </c>
      <c r="F689" s="598" t="str">
        <f t="shared" si="27"/>
        <v>-</v>
      </c>
      <c r="G689" s="598" t="str">
        <f t="shared" si="28"/>
        <v>-</v>
      </c>
      <c r="H689" s="603" t="str">
        <f t="shared" si="29"/>
        <v>-</v>
      </c>
      <c r="I689" s="157"/>
      <c r="J689" s="165" t="s">
        <v>483</v>
      </c>
      <c r="K689" s="131" t="s">
        <v>449</v>
      </c>
      <c r="L689" s="887"/>
      <c r="M689" s="159" t="s">
        <v>445</v>
      </c>
      <c r="N689" s="160"/>
      <c r="O689" s="183" t="s">
        <v>467</v>
      </c>
      <c r="P689" s="162"/>
      <c r="Q689" s="163"/>
      <c r="R689" s="163"/>
      <c r="S689" s="162"/>
      <c r="T689" s="162"/>
      <c r="U689" s="119"/>
      <c r="V689" s="148"/>
    </row>
    <row r="690" spans="1:22">
      <c r="B690" s="131" t="s">
        <v>484</v>
      </c>
      <c r="C690" s="132"/>
      <c r="D690" s="133" t="s">
        <v>1168</v>
      </c>
      <c r="E690" s="598" t="str">
        <f>'消耗品-中間3'!P35</f>
        <v>-</v>
      </c>
      <c r="F690" s="598" t="str">
        <f t="shared" si="27"/>
        <v>-</v>
      </c>
      <c r="G690" s="598" t="str">
        <f t="shared" si="28"/>
        <v>-</v>
      </c>
      <c r="H690" s="603" t="str">
        <f t="shared" si="29"/>
        <v>-</v>
      </c>
      <c r="I690" s="157"/>
      <c r="J690" s="165" t="s">
        <v>484</v>
      </c>
      <c r="K690" s="131" t="s">
        <v>449</v>
      </c>
      <c r="L690" s="887"/>
      <c r="M690" s="159" t="s">
        <v>445</v>
      </c>
      <c r="N690" s="160"/>
      <c r="O690" s="183" t="s">
        <v>467</v>
      </c>
      <c r="P690" s="162"/>
      <c r="Q690" s="163"/>
      <c r="R690" s="163"/>
      <c r="S690" s="162"/>
      <c r="T690" s="162"/>
      <c r="U690" s="119"/>
      <c r="V690" s="119"/>
    </row>
    <row r="691" spans="1:22">
      <c r="B691" s="131" t="s">
        <v>485</v>
      </c>
      <c r="C691" s="132"/>
      <c r="D691" s="133" t="s">
        <v>1169</v>
      </c>
      <c r="E691" s="598" t="str">
        <f>'消耗品-中間3'!P36</f>
        <v>-</v>
      </c>
      <c r="F691" s="598" t="str">
        <f t="shared" si="27"/>
        <v>-</v>
      </c>
      <c r="G691" s="598" t="str">
        <f t="shared" si="28"/>
        <v>-</v>
      </c>
      <c r="H691" s="603" t="str">
        <f t="shared" si="29"/>
        <v>-</v>
      </c>
      <c r="I691" s="157"/>
      <c r="J691" s="165" t="s">
        <v>485</v>
      </c>
      <c r="K691" s="131" t="s">
        <v>449</v>
      </c>
      <c r="L691" s="887"/>
      <c r="M691" s="159" t="s">
        <v>445</v>
      </c>
      <c r="N691" s="160"/>
      <c r="O691" s="183" t="s">
        <v>467</v>
      </c>
      <c r="P691" s="162"/>
      <c r="Q691" s="163"/>
      <c r="R691" s="163"/>
      <c r="S691" s="162"/>
      <c r="T691" s="162"/>
      <c r="U691" s="119"/>
      <c r="V691" s="119"/>
    </row>
    <row r="692" spans="1:22">
      <c r="B692" s="131" t="s">
        <v>1140</v>
      </c>
      <c r="C692" s="132"/>
      <c r="D692" s="133"/>
      <c r="E692" s="598" t="str">
        <f>'消耗品-中間3'!P37</f>
        <v>-</v>
      </c>
      <c r="F692" s="598" t="str">
        <f t="shared" si="27"/>
        <v>-</v>
      </c>
      <c r="G692" s="598" t="str">
        <f t="shared" si="28"/>
        <v>-</v>
      </c>
      <c r="H692" s="603" t="str">
        <f t="shared" si="29"/>
        <v>-</v>
      </c>
      <c r="I692" s="157"/>
      <c r="J692" s="609"/>
      <c r="K692" s="610"/>
      <c r="L692" s="887"/>
      <c r="M692" s="159"/>
      <c r="N692" s="160"/>
      <c r="O692" s="183" t="s">
        <v>467</v>
      </c>
      <c r="P692" s="162"/>
      <c r="Q692" s="163"/>
      <c r="R692" s="163"/>
      <c r="S692" s="162"/>
      <c r="T692" s="162"/>
      <c r="U692" s="119"/>
      <c r="V692" s="119"/>
    </row>
    <row r="693" spans="1:22">
      <c r="B693" s="131" t="s">
        <v>1139</v>
      </c>
      <c r="C693" s="132"/>
      <c r="D693" s="133"/>
      <c r="E693" s="598" t="str">
        <f>'消耗品-中間3'!P27</f>
        <v>-</v>
      </c>
      <c r="F693" s="598" t="str">
        <f t="shared" si="27"/>
        <v>-</v>
      </c>
      <c r="G693" s="598" t="str">
        <f t="shared" si="28"/>
        <v>-</v>
      </c>
      <c r="H693" s="603" t="str">
        <f t="shared" si="29"/>
        <v>-</v>
      </c>
      <c r="I693" s="157"/>
      <c r="J693" s="609"/>
      <c r="K693" s="610"/>
      <c r="L693" s="887"/>
      <c r="M693" s="159"/>
      <c r="N693" s="160"/>
      <c r="O693" s="183" t="s">
        <v>467</v>
      </c>
      <c r="P693" s="162"/>
      <c r="Q693" s="163"/>
      <c r="R693" s="163"/>
      <c r="S693" s="162"/>
      <c r="T693" s="162"/>
      <c r="U693" s="119"/>
      <c r="V693" s="119"/>
    </row>
    <row r="694" spans="1:22">
      <c r="B694" s="131" t="s">
        <v>475</v>
      </c>
      <c r="C694" s="132"/>
      <c r="D694" s="133" t="s">
        <v>1170</v>
      </c>
      <c r="E694" s="598" t="str">
        <f>'消耗品-中間3'!P38</f>
        <v>-</v>
      </c>
      <c r="F694" s="598" t="str">
        <f t="shared" si="27"/>
        <v>-</v>
      </c>
      <c r="G694" s="598" t="str">
        <f t="shared" si="28"/>
        <v>-</v>
      </c>
      <c r="H694" s="603" t="str">
        <f t="shared" si="29"/>
        <v>-</v>
      </c>
      <c r="I694" s="157"/>
      <c r="J694" s="165" t="s">
        <v>476</v>
      </c>
      <c r="K694" s="131" t="s">
        <v>477</v>
      </c>
      <c r="L694" s="887"/>
      <c r="M694" s="159" t="s">
        <v>445</v>
      </c>
      <c r="N694" s="143"/>
      <c r="O694" s="183" t="s">
        <v>467</v>
      </c>
      <c r="P694" s="162"/>
      <c r="Q694" s="120"/>
      <c r="R694" s="120"/>
      <c r="S694" s="119"/>
      <c r="T694" s="119"/>
      <c r="U694" s="162"/>
      <c r="V694" s="119"/>
    </row>
    <row r="695" spans="1:22">
      <c r="B695" s="131" t="s">
        <v>478</v>
      </c>
      <c r="C695" s="132"/>
      <c r="D695" s="133" t="s">
        <v>1171</v>
      </c>
      <c r="E695" s="598" t="str">
        <f>'消耗品-中間3'!P39</f>
        <v>-</v>
      </c>
      <c r="F695" s="598" t="str">
        <f t="shared" si="27"/>
        <v>-</v>
      </c>
      <c r="G695" s="598" t="str">
        <f t="shared" si="28"/>
        <v>-</v>
      </c>
      <c r="H695" s="603" t="str">
        <f t="shared" si="29"/>
        <v>-</v>
      </c>
      <c r="I695" s="157"/>
      <c r="J695" s="165" t="s">
        <v>476</v>
      </c>
      <c r="K695" s="131" t="s">
        <v>477</v>
      </c>
      <c r="L695" s="887"/>
      <c r="M695" s="159"/>
      <c r="N695" s="143"/>
      <c r="O695" s="183" t="s">
        <v>467</v>
      </c>
      <c r="P695" s="184"/>
      <c r="Q695" s="120"/>
      <c r="R695" s="120"/>
      <c r="S695" s="119"/>
      <c r="T695" s="119"/>
      <c r="U695" s="162"/>
      <c r="V695" s="119"/>
    </row>
    <row r="696" spans="1:22" s="164" customFormat="1">
      <c r="A696" s="154"/>
      <c r="B696" s="131" t="s">
        <v>479</v>
      </c>
      <c r="C696" s="132"/>
      <c r="D696" s="133" t="s">
        <v>1172</v>
      </c>
      <c r="E696" s="598" t="str">
        <f>'消耗品-中間3'!P40</f>
        <v>-</v>
      </c>
      <c r="F696" s="598" t="str">
        <f t="shared" si="27"/>
        <v>-</v>
      </c>
      <c r="G696" s="598" t="str">
        <f t="shared" si="28"/>
        <v>-</v>
      </c>
      <c r="H696" s="603" t="str">
        <f t="shared" si="29"/>
        <v>-</v>
      </c>
      <c r="I696" s="157"/>
      <c r="J696" s="165" t="s">
        <v>476</v>
      </c>
      <c r="K696" s="131" t="s">
        <v>477</v>
      </c>
      <c r="L696" s="887"/>
      <c r="M696" s="159" t="s">
        <v>445</v>
      </c>
      <c r="N696" s="143"/>
      <c r="O696" s="183" t="s">
        <v>467</v>
      </c>
      <c r="P696" s="184"/>
      <c r="Q696" s="120"/>
      <c r="R696" s="120"/>
      <c r="S696" s="119"/>
      <c r="T696" s="119"/>
      <c r="U696" s="162"/>
      <c r="V696" s="162"/>
    </row>
    <row r="697" spans="1:22" s="164" customFormat="1">
      <c r="A697" s="154"/>
      <c r="B697" s="131" t="s">
        <v>480</v>
      </c>
      <c r="C697" s="132"/>
      <c r="D697" s="133" t="s">
        <v>1173</v>
      </c>
      <c r="E697" s="598" t="str">
        <f>'消耗品-中間3'!P41</f>
        <v>-</v>
      </c>
      <c r="F697" s="598" t="str">
        <f t="shared" si="27"/>
        <v>-</v>
      </c>
      <c r="G697" s="598" t="str">
        <f t="shared" si="28"/>
        <v>-</v>
      </c>
      <c r="H697" s="603" t="str">
        <f t="shared" si="29"/>
        <v>-</v>
      </c>
      <c r="I697" s="157"/>
      <c r="J697" s="165" t="s">
        <v>476</v>
      </c>
      <c r="K697" s="131" t="s">
        <v>477</v>
      </c>
      <c r="L697" s="887"/>
      <c r="M697" s="159" t="s">
        <v>445</v>
      </c>
      <c r="N697" s="143"/>
      <c r="O697" s="183" t="s">
        <v>467</v>
      </c>
      <c r="P697" s="184"/>
      <c r="Q697" s="120"/>
      <c r="R697" s="120"/>
      <c r="S697" s="119"/>
      <c r="T697" s="119"/>
      <c r="U697" s="119"/>
      <c r="V697" s="162"/>
    </row>
    <row r="698" spans="1:22" s="164" customFormat="1">
      <c r="A698" s="154"/>
      <c r="B698" s="131" t="s">
        <v>481</v>
      </c>
      <c r="C698" s="132"/>
      <c r="D698" s="133" t="s">
        <v>1174</v>
      </c>
      <c r="E698" s="598" t="str">
        <f>'消耗品-中間3'!P42</f>
        <v>-</v>
      </c>
      <c r="F698" s="598" t="str">
        <f t="shared" si="27"/>
        <v>-</v>
      </c>
      <c r="G698" s="598" t="str">
        <f t="shared" si="28"/>
        <v>-</v>
      </c>
      <c r="H698" s="603" t="str">
        <f t="shared" si="29"/>
        <v>-</v>
      </c>
      <c r="I698" s="157"/>
      <c r="J698" s="165" t="s">
        <v>482</v>
      </c>
      <c r="K698" s="131" t="s">
        <v>477</v>
      </c>
      <c r="L698" s="887"/>
      <c r="M698" s="159" t="s">
        <v>445</v>
      </c>
      <c r="N698" s="143"/>
      <c r="O698" s="183" t="s">
        <v>467</v>
      </c>
      <c r="P698" s="184"/>
      <c r="Q698" s="120"/>
      <c r="R698" s="120"/>
      <c r="S698" s="119"/>
      <c r="T698" s="119"/>
      <c r="U698" s="119"/>
      <c r="V698" s="162"/>
    </row>
    <row r="699" spans="1:22">
      <c r="B699" s="131" t="s">
        <v>859</v>
      </c>
      <c r="C699" s="132"/>
      <c r="D699" s="133" t="s">
        <v>1175</v>
      </c>
      <c r="E699" s="598" t="str">
        <f>'消耗品-中間3'!P43</f>
        <v>-</v>
      </c>
      <c r="F699" s="598" t="str">
        <f t="shared" si="27"/>
        <v>-</v>
      </c>
      <c r="G699" s="598" t="str">
        <f t="shared" si="28"/>
        <v>-</v>
      </c>
      <c r="H699" s="603" t="str">
        <f t="shared" si="29"/>
        <v>-</v>
      </c>
      <c r="I699" s="477"/>
      <c r="J699" s="411" t="s">
        <v>860</v>
      </c>
      <c r="K699" s="137" t="s">
        <v>488</v>
      </c>
      <c r="L699" s="887"/>
      <c r="M699" s="159"/>
      <c r="N699" s="143"/>
      <c r="O699" s="183" t="s">
        <v>467</v>
      </c>
      <c r="P699" s="184"/>
      <c r="Q699" s="478"/>
      <c r="R699" s="479"/>
      <c r="S699" s="480"/>
      <c r="T699" s="480"/>
      <c r="U699" s="172"/>
      <c r="V699" s="119"/>
    </row>
    <row r="700" spans="1:22">
      <c r="B700" s="131" t="s">
        <v>861</v>
      </c>
      <c r="C700" s="132"/>
      <c r="D700" s="133" t="s">
        <v>1176</v>
      </c>
      <c r="E700" s="598" t="str">
        <f>'消耗品-中間3'!P44</f>
        <v>-</v>
      </c>
      <c r="F700" s="598" t="str">
        <f t="shared" si="27"/>
        <v>-</v>
      </c>
      <c r="G700" s="598" t="str">
        <f t="shared" si="28"/>
        <v>-</v>
      </c>
      <c r="H700" s="603" t="str">
        <f t="shared" si="29"/>
        <v>-</v>
      </c>
      <c r="I700" s="477"/>
      <c r="J700" s="611" t="s">
        <v>1142</v>
      </c>
      <c r="K700" s="612" t="s">
        <v>739</v>
      </c>
      <c r="L700" s="887"/>
      <c r="M700" s="159"/>
      <c r="N700" s="143"/>
      <c r="O700" s="183" t="s">
        <v>467</v>
      </c>
      <c r="P700" s="184"/>
      <c r="Q700" s="478"/>
      <c r="R700" s="479"/>
      <c r="S700" s="480"/>
      <c r="T700" s="480"/>
      <c r="U700" s="119"/>
      <c r="V700" s="119"/>
    </row>
    <row r="701" spans="1:22" s="174" customFormat="1">
      <c r="A701" s="601"/>
      <c r="B701" s="131" t="s">
        <v>486</v>
      </c>
      <c r="C701" s="132"/>
      <c r="D701" s="133" t="s">
        <v>1177</v>
      </c>
      <c r="E701" s="598" t="str">
        <f>'消耗品-中間3'!P45</f>
        <v>-</v>
      </c>
      <c r="F701" s="598" t="str">
        <f t="shared" si="27"/>
        <v>-</v>
      </c>
      <c r="G701" s="598" t="str">
        <f t="shared" si="28"/>
        <v>-</v>
      </c>
      <c r="H701" s="603" t="str">
        <f t="shared" si="29"/>
        <v>-</v>
      </c>
      <c r="I701" s="187"/>
      <c r="J701" s="413" t="s">
        <v>487</v>
      </c>
      <c r="K701" s="612" t="s">
        <v>739</v>
      </c>
      <c r="L701" s="887"/>
      <c r="M701" s="181" t="s">
        <v>466</v>
      </c>
      <c r="N701" s="182"/>
      <c r="O701" s="183" t="s">
        <v>467</v>
      </c>
      <c r="P701" s="184"/>
      <c r="Q701" s="185"/>
      <c r="R701" s="185"/>
      <c r="S701" s="184"/>
      <c r="T701" s="184"/>
      <c r="U701" s="119"/>
      <c r="V701" s="172"/>
    </row>
    <row r="702" spans="1:22">
      <c r="B702" s="131" t="s">
        <v>489</v>
      </c>
      <c r="C702" s="132"/>
      <c r="D702" s="133" t="s">
        <v>1178</v>
      </c>
      <c r="E702" s="598" t="str">
        <f>'消耗品-中間3'!P46</f>
        <v>-</v>
      </c>
      <c r="F702" s="598" t="str">
        <f t="shared" si="27"/>
        <v>-</v>
      </c>
      <c r="G702" s="598" t="str">
        <f t="shared" si="28"/>
        <v>-</v>
      </c>
      <c r="H702" s="603" t="str">
        <f t="shared" si="29"/>
        <v>-</v>
      </c>
      <c r="I702" s="187"/>
      <c r="J702" s="413" t="s">
        <v>490</v>
      </c>
      <c r="K702" s="612" t="s">
        <v>739</v>
      </c>
      <c r="L702" s="887"/>
      <c r="M702" s="181" t="s">
        <v>466</v>
      </c>
      <c r="N702" s="182"/>
      <c r="O702" s="183" t="s">
        <v>467</v>
      </c>
      <c r="P702" s="190"/>
      <c r="Q702" s="185"/>
      <c r="R702" s="185"/>
      <c r="S702" s="184"/>
      <c r="T702" s="184"/>
      <c r="U702" s="162"/>
      <c r="V702" s="119"/>
    </row>
    <row r="703" spans="1:22">
      <c r="B703" s="131" t="s">
        <v>492</v>
      </c>
      <c r="C703" s="132"/>
      <c r="D703" s="133" t="s">
        <v>1179</v>
      </c>
      <c r="E703" s="598" t="str">
        <f>'消耗品-中間3'!P47</f>
        <v>-</v>
      </c>
      <c r="F703" s="598" t="str">
        <f t="shared" si="27"/>
        <v>-</v>
      </c>
      <c r="G703" s="598" t="str">
        <f t="shared" si="28"/>
        <v>-</v>
      </c>
      <c r="H703" s="603" t="str">
        <f t="shared" si="29"/>
        <v>-</v>
      </c>
      <c r="I703" s="187"/>
      <c r="J703" s="413" t="s">
        <v>493</v>
      </c>
      <c r="K703" s="612" t="s">
        <v>739</v>
      </c>
      <c r="L703" s="887"/>
      <c r="M703" s="181" t="s">
        <v>466</v>
      </c>
      <c r="N703" s="182"/>
      <c r="O703" s="183" t="s">
        <v>467</v>
      </c>
      <c r="P703" s="190"/>
      <c r="Q703" s="185"/>
      <c r="R703" s="185"/>
      <c r="S703" s="184"/>
      <c r="T703" s="184"/>
      <c r="U703" s="119"/>
      <c r="V703" s="119"/>
    </row>
    <row r="704" spans="1:22" s="164" customFormat="1">
      <c r="A704" s="100"/>
      <c r="B704" s="131" t="s">
        <v>494</v>
      </c>
      <c r="C704" s="132"/>
      <c r="D704" s="151" t="s">
        <v>1180</v>
      </c>
      <c r="E704" s="599" t="str">
        <f>'消耗品-中間3'!P48</f>
        <v>-</v>
      </c>
      <c r="F704" s="599" t="str">
        <f t="shared" si="27"/>
        <v>-</v>
      </c>
      <c r="G704" s="599" t="str">
        <f t="shared" si="28"/>
        <v>-</v>
      </c>
      <c r="H704" s="603" t="str">
        <f t="shared" si="29"/>
        <v>-</v>
      </c>
      <c r="I704" s="191"/>
      <c r="J704" s="413" t="s">
        <v>495</v>
      </c>
      <c r="K704" s="612" t="s">
        <v>739</v>
      </c>
      <c r="L704" s="888"/>
      <c r="M704" s="181" t="s">
        <v>466</v>
      </c>
      <c r="N704" s="193"/>
      <c r="O704" s="183" t="s">
        <v>467</v>
      </c>
      <c r="P704" s="190"/>
      <c r="Q704" s="185"/>
      <c r="R704" s="185"/>
      <c r="S704" s="184"/>
      <c r="T704" s="184"/>
      <c r="U704" s="184"/>
      <c r="V704" s="162"/>
    </row>
    <row r="705" spans="1:22">
      <c r="B705" s="109"/>
      <c r="C705" s="194"/>
      <c r="D705" s="194"/>
      <c r="E705" s="675"/>
      <c r="F705" s="675"/>
      <c r="G705" s="675"/>
      <c r="H705" s="675"/>
      <c r="I705" s="109"/>
      <c r="J705" s="109"/>
      <c r="U705" s="184"/>
      <c r="V705" s="119"/>
    </row>
    <row r="706" spans="1:22" s="186" customFormat="1">
      <c r="A706" s="176"/>
      <c r="B706" s="109"/>
      <c r="C706" s="194"/>
      <c r="D706" s="194"/>
      <c r="E706" s="675"/>
      <c r="F706" s="675"/>
      <c r="G706" s="675"/>
      <c r="H706" s="675"/>
      <c r="I706" s="109"/>
      <c r="J706" s="109"/>
      <c r="K706" s="104"/>
      <c r="L706" s="105"/>
      <c r="M706" s="105"/>
      <c r="N706" s="103"/>
      <c r="O706" s="103"/>
      <c r="P706" s="103"/>
      <c r="Q706" s="105"/>
      <c r="R706" s="105"/>
      <c r="S706" s="103"/>
      <c r="T706" s="103"/>
      <c r="U706" s="119"/>
      <c r="V706" s="184"/>
    </row>
    <row r="707" spans="1:22" s="186" customFormat="1">
      <c r="A707" s="176"/>
      <c r="B707" s="103"/>
      <c r="C707" s="102"/>
      <c r="D707" s="102"/>
      <c r="E707" s="668"/>
      <c r="F707" s="668"/>
      <c r="G707" s="668"/>
      <c r="H707" s="668"/>
      <c r="I707" s="103"/>
      <c r="J707" s="103"/>
      <c r="K707" s="104"/>
      <c r="L707" s="105"/>
      <c r="M707" s="105"/>
      <c r="N707" s="103"/>
      <c r="O707" s="103"/>
      <c r="P707" s="103"/>
      <c r="Q707" s="105"/>
      <c r="R707" s="105"/>
      <c r="S707" s="103"/>
      <c r="T707" s="103"/>
      <c r="U707" s="119"/>
      <c r="V707" s="184"/>
    </row>
    <row r="708" spans="1:22" ht="15.75">
      <c r="B708" s="106" t="s">
        <v>862</v>
      </c>
      <c r="D708" s="456" t="s">
        <v>863</v>
      </c>
      <c r="U708" s="119"/>
      <c r="V708" s="119"/>
    </row>
    <row r="709" spans="1:22">
      <c r="U709" s="119"/>
      <c r="V709" s="119"/>
    </row>
    <row r="710" spans="1:22">
      <c r="B710" s="109" t="s">
        <v>864</v>
      </c>
      <c r="U710" s="162"/>
      <c r="V710" s="119"/>
    </row>
    <row r="711" spans="1:22">
      <c r="B711" s="109"/>
      <c r="I711" s="109" t="s">
        <v>865</v>
      </c>
      <c r="J711" s="109"/>
      <c r="U711" s="162"/>
      <c r="V711" s="119"/>
    </row>
    <row r="712" spans="1:22" s="164" customFormat="1">
      <c r="A712" s="154"/>
      <c r="B712" s="110" t="s">
        <v>747</v>
      </c>
      <c r="C712" s="111"/>
      <c r="D712" s="405"/>
      <c r="E712" s="669" t="s">
        <v>404</v>
      </c>
      <c r="F712" s="669" t="s">
        <v>404</v>
      </c>
      <c r="G712" s="669" t="s">
        <v>404</v>
      </c>
      <c r="H712" s="670" t="s">
        <v>404</v>
      </c>
      <c r="I712" s="113" t="s">
        <v>777</v>
      </c>
      <c r="J712" s="113"/>
      <c r="K712" s="114"/>
      <c r="L712" s="116"/>
      <c r="M712" s="116"/>
      <c r="N712" s="117"/>
      <c r="O712" s="118"/>
      <c r="P712" s="200"/>
      <c r="Q712" s="120"/>
      <c r="R712" s="120"/>
      <c r="S712" s="103"/>
      <c r="T712" s="103"/>
      <c r="U712" s="162"/>
      <c r="V712" s="162"/>
    </row>
    <row r="713" spans="1:22" s="164" customFormat="1">
      <c r="A713" s="154"/>
      <c r="B713" s="863" t="s">
        <v>778</v>
      </c>
      <c r="C713" s="864"/>
      <c r="D713" s="121"/>
      <c r="E713" s="671" t="s">
        <v>779</v>
      </c>
      <c r="F713" s="671" t="s">
        <v>780</v>
      </c>
      <c r="G713" s="671"/>
      <c r="H713" s="672"/>
      <c r="I713" s="121" t="s">
        <v>508</v>
      </c>
      <c r="J713" s="123" t="s">
        <v>509</v>
      </c>
      <c r="K713" s="122" t="s">
        <v>510</v>
      </c>
      <c r="L713" s="124" t="s">
        <v>511</v>
      </c>
      <c r="M713" s="124" t="s">
        <v>512</v>
      </c>
      <c r="N713" s="125" t="s">
        <v>414</v>
      </c>
      <c r="O713" s="126" t="s">
        <v>415</v>
      </c>
      <c r="P713" s="209" t="s">
        <v>414</v>
      </c>
      <c r="Q713" s="120"/>
      <c r="R713" s="120"/>
      <c r="S713" s="103"/>
      <c r="T713" s="103"/>
      <c r="U713" s="162"/>
      <c r="V713" s="162"/>
    </row>
    <row r="714" spans="1:22" s="164" customFormat="1">
      <c r="A714" s="154"/>
      <c r="B714" s="865"/>
      <c r="C714" s="866"/>
      <c r="D714" s="127" t="s">
        <v>866</v>
      </c>
      <c r="E714" s="673" t="s">
        <v>691</v>
      </c>
      <c r="F714" s="673" t="s">
        <v>691</v>
      </c>
      <c r="G714" s="673" t="s">
        <v>691</v>
      </c>
      <c r="H714" s="674" t="s">
        <v>691</v>
      </c>
      <c r="I714" s="129" t="s">
        <v>692</v>
      </c>
      <c r="J714" s="128" t="s">
        <v>692</v>
      </c>
      <c r="K714" s="128" t="s">
        <v>692</v>
      </c>
      <c r="L714" s="128" t="s">
        <v>692</v>
      </c>
      <c r="M714" s="130" t="s">
        <v>692</v>
      </c>
      <c r="N714" s="130" t="s">
        <v>692</v>
      </c>
      <c r="O714" s="129" t="s">
        <v>692</v>
      </c>
      <c r="P714" s="473" t="s">
        <v>692</v>
      </c>
      <c r="Q714" s="120"/>
      <c r="R714" s="120"/>
      <c r="S714" s="103"/>
      <c r="T714" s="103"/>
      <c r="U714" s="162"/>
      <c r="V714" s="162"/>
    </row>
    <row r="715" spans="1:22" s="164" customFormat="1">
      <c r="A715" s="154"/>
      <c r="B715" s="131" t="s">
        <v>419</v>
      </c>
      <c r="C715" s="132"/>
      <c r="D715" s="133" t="s">
        <v>1143</v>
      </c>
      <c r="E715" s="598" t="str">
        <f>'消耗品-中間3'!Y7</f>
        <v>TRUE</v>
      </c>
      <c r="F715" s="598" t="str">
        <f>E715</f>
        <v>TRUE</v>
      </c>
      <c r="G715" s="598" t="str">
        <f>E715</f>
        <v>TRUE</v>
      </c>
      <c r="H715" s="603" t="str">
        <f>E715</f>
        <v>TRUE</v>
      </c>
      <c r="I715" s="605" t="s">
        <v>420</v>
      </c>
      <c r="J715" s="135" t="s">
        <v>421</v>
      </c>
      <c r="K715" s="136" t="s">
        <v>422</v>
      </c>
      <c r="L715" s="842" t="s">
        <v>1191</v>
      </c>
      <c r="M715" s="137" t="s">
        <v>424</v>
      </c>
      <c r="N715" s="138" t="s">
        <v>425</v>
      </c>
      <c r="O715" s="139" t="s">
        <v>426</v>
      </c>
      <c r="P715" s="119"/>
      <c r="Q715" s="120"/>
      <c r="R715" s="120"/>
      <c r="S715" s="119"/>
      <c r="T715" s="119"/>
      <c r="U715" s="119"/>
      <c r="V715" s="162"/>
    </row>
    <row r="716" spans="1:22" s="164" customFormat="1">
      <c r="A716" s="154"/>
      <c r="B716" s="131" t="s">
        <v>427</v>
      </c>
      <c r="C716" s="132"/>
      <c r="D716" s="133" t="s">
        <v>1144</v>
      </c>
      <c r="E716" s="598" t="str">
        <f>'消耗品-中間3'!Y8</f>
        <v>TRUE</v>
      </c>
      <c r="F716" s="598" t="str">
        <f t="shared" ref="F716:F756" si="30">E716</f>
        <v>TRUE</v>
      </c>
      <c r="G716" s="598" t="str">
        <f t="shared" ref="G716:G756" si="31">E716</f>
        <v>TRUE</v>
      </c>
      <c r="H716" s="603" t="str">
        <f t="shared" ref="H716:H756" si="32">E716</f>
        <v>TRUE</v>
      </c>
      <c r="I716" s="608"/>
      <c r="J716" s="606"/>
      <c r="K716" s="131" t="s">
        <v>428</v>
      </c>
      <c r="L716" s="887"/>
      <c r="M716" s="137" t="s">
        <v>424</v>
      </c>
      <c r="N716" s="142"/>
      <c r="O716" s="139" t="s">
        <v>426</v>
      </c>
      <c r="P716" s="119"/>
      <c r="Q716" s="120"/>
      <c r="R716" s="120"/>
      <c r="S716" s="119"/>
      <c r="T716" s="119"/>
      <c r="U716" s="119"/>
      <c r="V716" s="162"/>
    </row>
    <row r="717" spans="1:22">
      <c r="B717" s="131" t="s">
        <v>429</v>
      </c>
      <c r="C717" s="132"/>
      <c r="D717" s="133" t="s">
        <v>1145</v>
      </c>
      <c r="E717" s="598" t="str">
        <f>'消耗品-中間3'!Y9</f>
        <v>TRUE</v>
      </c>
      <c r="F717" s="598" t="str">
        <f t="shared" si="30"/>
        <v>TRUE</v>
      </c>
      <c r="G717" s="598" t="str">
        <f t="shared" si="31"/>
        <v>TRUE</v>
      </c>
      <c r="H717" s="603" t="str">
        <f t="shared" si="32"/>
        <v>TRUE</v>
      </c>
      <c r="I717" s="608"/>
      <c r="J717" s="606"/>
      <c r="K717" s="131" t="s">
        <v>430</v>
      </c>
      <c r="L717" s="887"/>
      <c r="M717" s="137" t="s">
        <v>424</v>
      </c>
      <c r="N717" s="143"/>
      <c r="O717" s="139" t="s">
        <v>426</v>
      </c>
      <c r="P717" s="119"/>
      <c r="Q717" s="120"/>
      <c r="R717" s="120"/>
      <c r="S717" s="119"/>
      <c r="T717" s="119"/>
      <c r="U717" s="119"/>
      <c r="V717" s="119"/>
    </row>
    <row r="718" spans="1:22">
      <c r="B718" s="131" t="s">
        <v>431</v>
      </c>
      <c r="C718" s="132"/>
      <c r="D718" s="133" t="s">
        <v>432</v>
      </c>
      <c r="E718" s="598" t="str">
        <f>'消耗品-中間3'!Y10</f>
        <v>-</v>
      </c>
      <c r="F718" s="598" t="str">
        <f t="shared" si="30"/>
        <v>-</v>
      </c>
      <c r="G718" s="598" t="str">
        <f t="shared" si="31"/>
        <v>-</v>
      </c>
      <c r="H718" s="603" t="str">
        <f t="shared" si="32"/>
        <v>-</v>
      </c>
      <c r="I718" s="144"/>
      <c r="J718" s="606"/>
      <c r="K718" s="131" t="s">
        <v>433</v>
      </c>
      <c r="L718" s="887"/>
      <c r="M718" s="145" t="s">
        <v>434</v>
      </c>
      <c r="N718" s="146"/>
      <c r="O718" s="147" t="s">
        <v>435</v>
      </c>
      <c r="P718" s="148"/>
      <c r="Q718" s="149"/>
      <c r="R718" s="149"/>
      <c r="S718" s="148"/>
      <c r="T718" s="148"/>
      <c r="U718" s="119"/>
      <c r="V718" s="119"/>
    </row>
    <row r="719" spans="1:22">
      <c r="B719" s="131" t="s">
        <v>436</v>
      </c>
      <c r="C719" s="132"/>
      <c r="D719" s="133" t="s">
        <v>1146</v>
      </c>
      <c r="E719" s="598" t="str">
        <f>'消耗品-中間3'!Y11</f>
        <v>TRUE</v>
      </c>
      <c r="F719" s="598" t="str">
        <f t="shared" si="30"/>
        <v>TRUE</v>
      </c>
      <c r="G719" s="598" t="str">
        <f t="shared" si="31"/>
        <v>TRUE</v>
      </c>
      <c r="H719" s="603" t="str">
        <f t="shared" si="32"/>
        <v>TRUE</v>
      </c>
      <c r="I719" s="608"/>
      <c r="J719" s="606"/>
      <c r="K719" s="131" t="s">
        <v>433</v>
      </c>
      <c r="L719" s="887"/>
      <c r="M719" s="137" t="s">
        <v>424</v>
      </c>
      <c r="N719" s="143"/>
      <c r="O719" s="139" t="s">
        <v>426</v>
      </c>
      <c r="P719" s="119"/>
      <c r="Q719" s="120"/>
      <c r="R719" s="120"/>
      <c r="S719" s="119"/>
      <c r="T719" s="119"/>
      <c r="U719" s="119"/>
      <c r="V719" s="119"/>
    </row>
    <row r="720" spans="1:22">
      <c r="B720" s="131" t="s">
        <v>437</v>
      </c>
      <c r="C720" s="132"/>
      <c r="D720" s="133" t="s">
        <v>1147</v>
      </c>
      <c r="E720" s="598" t="str">
        <f>'消耗品-中間3'!Y12</f>
        <v>-</v>
      </c>
      <c r="F720" s="598" t="str">
        <f t="shared" si="30"/>
        <v>-</v>
      </c>
      <c r="G720" s="598" t="str">
        <f t="shared" si="31"/>
        <v>-</v>
      </c>
      <c r="H720" s="603" t="str">
        <f t="shared" si="32"/>
        <v>-</v>
      </c>
      <c r="I720" s="608"/>
      <c r="J720" s="607"/>
      <c r="K720" s="131" t="s">
        <v>433</v>
      </c>
      <c r="L720" s="887"/>
      <c r="M720" s="137" t="s">
        <v>424</v>
      </c>
      <c r="N720" s="143"/>
      <c r="O720" s="139" t="s">
        <v>426</v>
      </c>
      <c r="P720" s="119"/>
      <c r="Q720" s="120"/>
      <c r="R720" s="120"/>
      <c r="S720" s="119"/>
      <c r="T720" s="119"/>
      <c r="U720" s="480"/>
      <c r="V720" s="119"/>
    </row>
    <row r="721" spans="1:22">
      <c r="B721" s="131" t="s">
        <v>438</v>
      </c>
      <c r="C721" s="132"/>
      <c r="D721" s="133" t="s">
        <v>1148</v>
      </c>
      <c r="E721" s="598" t="str">
        <f>'消耗品-中間3'!Y13</f>
        <v>TRUE</v>
      </c>
      <c r="F721" s="598" t="str">
        <f t="shared" si="30"/>
        <v>TRUE</v>
      </c>
      <c r="G721" s="598" t="str">
        <f t="shared" si="31"/>
        <v>TRUE</v>
      </c>
      <c r="H721" s="603" t="str">
        <f t="shared" si="32"/>
        <v>TRUE</v>
      </c>
      <c r="I721" s="608"/>
      <c r="J721" s="604" t="s">
        <v>439</v>
      </c>
      <c r="K721" s="136" t="s">
        <v>422</v>
      </c>
      <c r="L721" s="887"/>
      <c r="M721" s="137" t="s">
        <v>424</v>
      </c>
      <c r="N721" s="143"/>
      <c r="O721" s="139" t="s">
        <v>426</v>
      </c>
      <c r="P721" s="119"/>
      <c r="Q721" s="120"/>
      <c r="R721" s="120"/>
      <c r="S721" s="119"/>
      <c r="T721" s="119"/>
      <c r="U721" s="480"/>
      <c r="V721" s="119"/>
    </row>
    <row r="722" spans="1:22" s="480" customFormat="1">
      <c r="A722" s="100"/>
      <c r="B722" s="131" t="s">
        <v>440</v>
      </c>
      <c r="C722" s="132"/>
      <c r="D722" s="133" t="s">
        <v>1149</v>
      </c>
      <c r="E722" s="598" t="str">
        <f>'消耗品-中間3'!Y14</f>
        <v>TRUE</v>
      </c>
      <c r="F722" s="598" t="str">
        <f t="shared" si="30"/>
        <v>TRUE</v>
      </c>
      <c r="G722" s="598" t="str">
        <f t="shared" si="31"/>
        <v>TRUE</v>
      </c>
      <c r="H722" s="603" t="str">
        <f t="shared" si="32"/>
        <v>TRUE</v>
      </c>
      <c r="I722" s="608"/>
      <c r="J722" s="606"/>
      <c r="K722" s="131" t="s">
        <v>428</v>
      </c>
      <c r="L722" s="887"/>
      <c r="M722" s="137" t="s">
        <v>424</v>
      </c>
      <c r="N722" s="143"/>
      <c r="O722" s="139" t="s">
        <v>426</v>
      </c>
      <c r="P722" s="119"/>
      <c r="Q722" s="120"/>
      <c r="R722" s="120"/>
      <c r="S722" s="119"/>
      <c r="T722" s="119"/>
      <c r="U722" s="184"/>
    </row>
    <row r="723" spans="1:22" s="480" customFormat="1">
      <c r="A723" s="100"/>
      <c r="B723" s="131" t="s">
        <v>441</v>
      </c>
      <c r="C723" s="132"/>
      <c r="D723" s="133" t="s">
        <v>1150</v>
      </c>
      <c r="E723" s="598" t="str">
        <f>'消耗品-中間3'!Y15</f>
        <v>TRUE</v>
      </c>
      <c r="F723" s="598" t="str">
        <f t="shared" si="30"/>
        <v>TRUE</v>
      </c>
      <c r="G723" s="598" t="str">
        <f t="shared" si="31"/>
        <v>TRUE</v>
      </c>
      <c r="H723" s="603" t="str">
        <f t="shared" si="32"/>
        <v>TRUE</v>
      </c>
      <c r="I723" s="608"/>
      <c r="J723" s="606"/>
      <c r="K723" s="131" t="s">
        <v>430</v>
      </c>
      <c r="L723" s="887"/>
      <c r="M723" s="137" t="s">
        <v>424</v>
      </c>
      <c r="N723" s="143"/>
      <c r="O723" s="139" t="s">
        <v>426</v>
      </c>
      <c r="P723" s="119"/>
      <c r="Q723" s="120"/>
      <c r="R723" s="120"/>
      <c r="S723" s="119"/>
      <c r="T723" s="119"/>
      <c r="U723" s="184"/>
    </row>
    <row r="724" spans="1:22" s="186" customFormat="1">
      <c r="A724" s="176"/>
      <c r="B724" s="131" t="s">
        <v>442</v>
      </c>
      <c r="C724" s="132"/>
      <c r="D724" s="133" t="s">
        <v>1151</v>
      </c>
      <c r="E724" s="598" t="str">
        <f>'消耗品-中間3'!Y16</f>
        <v>TRUE</v>
      </c>
      <c r="F724" s="598" t="str">
        <f t="shared" si="30"/>
        <v>TRUE</v>
      </c>
      <c r="G724" s="598" t="str">
        <f t="shared" si="31"/>
        <v>TRUE</v>
      </c>
      <c r="H724" s="603" t="str">
        <f t="shared" si="32"/>
        <v>TRUE</v>
      </c>
      <c r="I724" s="608"/>
      <c r="J724" s="607"/>
      <c r="K724" s="131" t="s">
        <v>433</v>
      </c>
      <c r="L724" s="887"/>
      <c r="M724" s="137" t="s">
        <v>424</v>
      </c>
      <c r="N724" s="143"/>
      <c r="O724" s="139" t="s">
        <v>426</v>
      </c>
      <c r="P724" s="119"/>
      <c r="Q724" s="120"/>
      <c r="R724" s="120"/>
      <c r="S724" s="119"/>
      <c r="T724" s="119"/>
      <c r="U724" s="184"/>
      <c r="V724" s="184"/>
    </row>
    <row r="725" spans="1:22" s="186" customFormat="1">
      <c r="A725" s="176"/>
      <c r="B725" s="131" t="s">
        <v>443</v>
      </c>
      <c r="C725" s="132"/>
      <c r="D725" s="133" t="s">
        <v>1152</v>
      </c>
      <c r="E725" s="598" t="str">
        <f>'消耗品-中間3'!Y17</f>
        <v>-</v>
      </c>
      <c r="F725" s="598" t="str">
        <f t="shared" si="30"/>
        <v>-</v>
      </c>
      <c r="G725" s="598" t="str">
        <f t="shared" si="31"/>
        <v>-</v>
      </c>
      <c r="H725" s="603" t="str">
        <f t="shared" si="32"/>
        <v>-</v>
      </c>
      <c r="I725" s="157"/>
      <c r="J725" s="165" t="s">
        <v>439</v>
      </c>
      <c r="K725" s="131" t="s">
        <v>444</v>
      </c>
      <c r="L725" s="887"/>
      <c r="M725" s="159" t="s">
        <v>445</v>
      </c>
      <c r="N725" s="160"/>
      <c r="O725" s="161" t="s">
        <v>446</v>
      </c>
      <c r="P725" s="162"/>
      <c r="Q725" s="163"/>
      <c r="R725" s="163"/>
      <c r="S725" s="162"/>
      <c r="T725" s="162"/>
      <c r="U725" s="185"/>
      <c r="V725" s="184"/>
    </row>
    <row r="726" spans="1:22" s="186" customFormat="1">
      <c r="A726" s="176"/>
      <c r="B726" s="131" t="s">
        <v>447</v>
      </c>
      <c r="C726" s="132"/>
      <c r="D726" s="133" t="s">
        <v>1153</v>
      </c>
      <c r="E726" s="598" t="str">
        <f>'消耗品-中間3'!Y18</f>
        <v>-</v>
      </c>
      <c r="F726" s="598" t="str">
        <f t="shared" si="30"/>
        <v>-</v>
      </c>
      <c r="G726" s="598" t="str">
        <f t="shared" si="31"/>
        <v>-</v>
      </c>
      <c r="H726" s="603" t="str">
        <f t="shared" si="32"/>
        <v>-</v>
      </c>
      <c r="I726" s="157"/>
      <c r="J726" s="165" t="s">
        <v>448</v>
      </c>
      <c r="K726" s="131" t="s">
        <v>449</v>
      </c>
      <c r="L726" s="887"/>
      <c r="M726" s="159" t="s">
        <v>445</v>
      </c>
      <c r="N726" s="160"/>
      <c r="O726" s="183" t="s">
        <v>467</v>
      </c>
      <c r="P726" s="162"/>
      <c r="Q726" s="163"/>
      <c r="R726" s="163"/>
      <c r="S726" s="162"/>
      <c r="T726" s="162"/>
      <c r="U726" s="120"/>
      <c r="V726" s="184"/>
    </row>
    <row r="727" spans="1:22" s="186" customFormat="1">
      <c r="A727" s="176"/>
      <c r="B727" s="131" t="s">
        <v>1141</v>
      </c>
      <c r="C727" s="132"/>
      <c r="D727" s="133"/>
      <c r="E727" s="598" t="str">
        <f>'消耗品-中間3'!Y19</f>
        <v>-</v>
      </c>
      <c r="F727" s="598" t="str">
        <f t="shared" si="30"/>
        <v>-</v>
      </c>
      <c r="G727" s="598" t="str">
        <f t="shared" si="31"/>
        <v>-</v>
      </c>
      <c r="H727" s="603" t="str">
        <f t="shared" si="32"/>
        <v>-</v>
      </c>
      <c r="I727" s="157"/>
      <c r="J727" s="609"/>
      <c r="K727" s="610"/>
      <c r="L727" s="887"/>
      <c r="M727" s="159"/>
      <c r="N727" s="160"/>
      <c r="O727" s="183" t="s">
        <v>467</v>
      </c>
      <c r="P727" s="162"/>
      <c r="Q727" s="163"/>
      <c r="R727" s="163"/>
      <c r="S727" s="162"/>
      <c r="T727" s="162"/>
      <c r="U727" s="120"/>
      <c r="V727" s="184"/>
    </row>
    <row r="728" spans="1:22">
      <c r="B728" s="131" t="s">
        <v>450</v>
      </c>
      <c r="C728" s="132"/>
      <c r="D728" s="133" t="s">
        <v>1154</v>
      </c>
      <c r="E728" s="598" t="str">
        <f>'消耗品-中間3'!Y20</f>
        <v>TRUE</v>
      </c>
      <c r="F728" s="598" t="str">
        <f t="shared" si="30"/>
        <v>TRUE</v>
      </c>
      <c r="G728" s="598" t="str">
        <f t="shared" si="31"/>
        <v>TRUE</v>
      </c>
      <c r="H728" s="603" t="str">
        <f t="shared" si="32"/>
        <v>TRUE</v>
      </c>
      <c r="I728" s="608"/>
      <c r="J728" s="165" t="s">
        <v>451</v>
      </c>
      <c r="K728" s="131" t="s">
        <v>444</v>
      </c>
      <c r="L728" s="887"/>
      <c r="M728" s="137" t="s">
        <v>424</v>
      </c>
      <c r="N728" s="143"/>
      <c r="O728" s="166" t="s">
        <v>426</v>
      </c>
      <c r="P728" s="119"/>
      <c r="Q728" s="120"/>
      <c r="R728" s="120"/>
      <c r="S728" s="119"/>
      <c r="T728" s="119"/>
    </row>
    <row r="729" spans="1:22">
      <c r="B729" s="131" t="s">
        <v>452</v>
      </c>
      <c r="C729" s="132"/>
      <c r="D729" s="133" t="s">
        <v>1155</v>
      </c>
      <c r="E729" s="598" t="str">
        <f>'消耗品-中間3'!Y21</f>
        <v>-</v>
      </c>
      <c r="F729" s="598" t="str">
        <f t="shared" si="30"/>
        <v>-</v>
      </c>
      <c r="G729" s="598" t="str">
        <f t="shared" si="31"/>
        <v>-</v>
      </c>
      <c r="H729" s="603" t="str">
        <f t="shared" si="32"/>
        <v>-</v>
      </c>
      <c r="I729" s="608"/>
      <c r="J729" s="165" t="s">
        <v>453</v>
      </c>
      <c r="K729" s="131" t="s">
        <v>444</v>
      </c>
      <c r="L729" s="887"/>
      <c r="M729" s="137" t="s">
        <v>424</v>
      </c>
      <c r="N729" s="143"/>
      <c r="O729" s="183" t="s">
        <v>467</v>
      </c>
      <c r="P729" s="119"/>
      <c r="Q729" s="120"/>
      <c r="R729" s="120"/>
      <c r="S729" s="119"/>
      <c r="T729" s="119"/>
    </row>
    <row r="730" spans="1:22">
      <c r="B730" s="131" t="s">
        <v>454</v>
      </c>
      <c r="C730" s="132"/>
      <c r="D730" s="133" t="s">
        <v>1156</v>
      </c>
      <c r="E730" s="598" t="str">
        <f>'消耗品-中間3'!Y22</f>
        <v>-</v>
      </c>
      <c r="F730" s="598" t="str">
        <f t="shared" si="30"/>
        <v>-</v>
      </c>
      <c r="G730" s="598" t="str">
        <f t="shared" si="31"/>
        <v>-</v>
      </c>
      <c r="H730" s="603" t="str">
        <f t="shared" si="32"/>
        <v>-</v>
      </c>
      <c r="I730" s="168"/>
      <c r="J730" s="165" t="s">
        <v>455</v>
      </c>
      <c r="K730" s="131" t="s">
        <v>449</v>
      </c>
      <c r="L730" s="887"/>
      <c r="M730" s="170" t="s">
        <v>456</v>
      </c>
      <c r="N730" s="171"/>
      <c r="O730" s="183" t="s">
        <v>467</v>
      </c>
      <c r="P730" s="172"/>
      <c r="Q730" s="173"/>
      <c r="R730" s="173"/>
      <c r="S730" s="172"/>
      <c r="T730" s="172"/>
    </row>
    <row r="731" spans="1:22">
      <c r="B731" s="131" t="s">
        <v>457</v>
      </c>
      <c r="C731" s="132"/>
      <c r="D731" s="133" t="s">
        <v>1157</v>
      </c>
      <c r="E731" s="598" t="str">
        <f>'消耗品-中間3'!Y23</f>
        <v>-</v>
      </c>
      <c r="F731" s="598" t="str">
        <f t="shared" si="30"/>
        <v>-</v>
      </c>
      <c r="G731" s="598" t="str">
        <f t="shared" si="31"/>
        <v>-</v>
      </c>
      <c r="H731" s="603" t="str">
        <f t="shared" si="32"/>
        <v>-</v>
      </c>
      <c r="I731" s="608"/>
      <c r="J731" s="165" t="s">
        <v>395</v>
      </c>
      <c r="K731" s="131" t="s">
        <v>433</v>
      </c>
      <c r="L731" s="887"/>
      <c r="M731" s="137" t="s">
        <v>424</v>
      </c>
      <c r="N731" s="143"/>
      <c r="O731" s="183" t="s">
        <v>467</v>
      </c>
      <c r="P731" s="119"/>
      <c r="Q731" s="120"/>
      <c r="R731" s="120"/>
      <c r="S731" s="119"/>
      <c r="T731" s="119"/>
    </row>
    <row r="732" spans="1:22">
      <c r="B732" s="131" t="s">
        <v>458</v>
      </c>
      <c r="C732" s="132"/>
      <c r="D732" s="133" t="s">
        <v>1158</v>
      </c>
      <c r="E732" s="598" t="str">
        <f>'消耗品-中間3'!Y24</f>
        <v>-</v>
      </c>
      <c r="F732" s="598" t="str">
        <f t="shared" si="30"/>
        <v>-</v>
      </c>
      <c r="G732" s="598" t="str">
        <f t="shared" si="31"/>
        <v>-</v>
      </c>
      <c r="H732" s="603" t="str">
        <f t="shared" si="32"/>
        <v>-</v>
      </c>
      <c r="I732" s="608"/>
      <c r="J732" s="165" t="s">
        <v>459</v>
      </c>
      <c r="K732" s="131" t="s">
        <v>444</v>
      </c>
      <c r="L732" s="887"/>
      <c r="M732" s="175" t="s">
        <v>460</v>
      </c>
      <c r="N732" s="143"/>
      <c r="O732" s="183" t="s">
        <v>467</v>
      </c>
      <c r="P732" s="162"/>
      <c r="Q732" s="120"/>
      <c r="R732" s="120"/>
      <c r="S732" s="119"/>
      <c r="T732" s="119"/>
    </row>
    <row r="733" spans="1:22">
      <c r="B733" s="131" t="s">
        <v>461</v>
      </c>
      <c r="C733" s="132"/>
      <c r="D733" s="133" t="s">
        <v>1159</v>
      </c>
      <c r="E733" s="598" t="str">
        <f>'消耗品-中間3'!Y25</f>
        <v>-</v>
      </c>
      <c r="F733" s="598" t="str">
        <f t="shared" si="30"/>
        <v>-</v>
      </c>
      <c r="G733" s="598" t="str">
        <f t="shared" si="31"/>
        <v>-</v>
      </c>
      <c r="H733" s="603" t="str">
        <f t="shared" si="32"/>
        <v>-</v>
      </c>
      <c r="I733" s="157"/>
      <c r="J733" s="165" t="s">
        <v>462</v>
      </c>
      <c r="K733" s="131" t="s">
        <v>449</v>
      </c>
      <c r="L733" s="887"/>
      <c r="M733" s="175" t="s">
        <v>460</v>
      </c>
      <c r="N733" s="160"/>
      <c r="O733" s="161" t="s">
        <v>446</v>
      </c>
      <c r="P733" s="162"/>
      <c r="Q733" s="163"/>
      <c r="R733" s="163"/>
      <c r="S733" s="162"/>
      <c r="T733" s="162"/>
    </row>
    <row r="734" spans="1:22">
      <c r="B734" s="131" t="s">
        <v>394</v>
      </c>
      <c r="C734" s="132"/>
      <c r="D734" s="133" t="s">
        <v>1160</v>
      </c>
      <c r="E734" s="598" t="str">
        <f>'消耗品-中間3'!Y26</f>
        <v>-</v>
      </c>
      <c r="F734" s="598" t="str">
        <f t="shared" si="30"/>
        <v>-</v>
      </c>
      <c r="G734" s="598" t="str">
        <f t="shared" si="31"/>
        <v>-</v>
      </c>
      <c r="H734" s="603" t="str">
        <f t="shared" si="32"/>
        <v>-</v>
      </c>
      <c r="I734" s="608"/>
      <c r="J734" s="165" t="s">
        <v>463</v>
      </c>
      <c r="K734" s="131" t="s">
        <v>444</v>
      </c>
      <c r="L734" s="887"/>
      <c r="M734" s="175" t="s">
        <v>460</v>
      </c>
      <c r="N734" s="143"/>
      <c r="O734" s="161" t="s">
        <v>446</v>
      </c>
      <c r="P734" s="162"/>
      <c r="Q734" s="120"/>
      <c r="R734" s="120"/>
      <c r="S734" s="119"/>
      <c r="T734" s="119"/>
    </row>
    <row r="735" spans="1:22">
      <c r="B735" s="131" t="s">
        <v>464</v>
      </c>
      <c r="C735" s="132"/>
      <c r="D735" s="133" t="s">
        <v>1161</v>
      </c>
      <c r="E735" s="598" t="str">
        <f>'消耗品-中間3'!Y28</f>
        <v>-</v>
      </c>
      <c r="F735" s="598" t="str">
        <f t="shared" si="30"/>
        <v>-</v>
      </c>
      <c r="G735" s="598" t="str">
        <f t="shared" si="31"/>
        <v>-</v>
      </c>
      <c r="H735" s="603" t="str">
        <f t="shared" si="32"/>
        <v>-</v>
      </c>
      <c r="I735" s="179"/>
      <c r="J735" s="165" t="s">
        <v>465</v>
      </c>
      <c r="K735" s="131" t="s">
        <v>449</v>
      </c>
      <c r="L735" s="887"/>
      <c r="M735" s="181" t="s">
        <v>466</v>
      </c>
      <c r="N735" s="182"/>
      <c r="O735" s="183" t="s">
        <v>467</v>
      </c>
      <c r="P735" s="184"/>
      <c r="Q735" s="185"/>
      <c r="R735" s="185"/>
      <c r="S735" s="184"/>
      <c r="T735" s="184"/>
    </row>
    <row r="736" spans="1:22">
      <c r="B736" s="131" t="s">
        <v>468</v>
      </c>
      <c r="C736" s="132"/>
      <c r="D736" s="133" t="s">
        <v>1162</v>
      </c>
      <c r="E736" s="598" t="str">
        <f>'消耗品-中間3'!Y33</f>
        <v>-</v>
      </c>
      <c r="F736" s="598" t="str">
        <f t="shared" si="30"/>
        <v>-</v>
      </c>
      <c r="G736" s="598" t="str">
        <f t="shared" si="31"/>
        <v>-</v>
      </c>
      <c r="H736" s="603" t="str">
        <f t="shared" si="32"/>
        <v>-</v>
      </c>
      <c r="I736" s="179"/>
      <c r="J736" s="165" t="s">
        <v>469</v>
      </c>
      <c r="K736" s="131" t="s">
        <v>449</v>
      </c>
      <c r="L736" s="887"/>
      <c r="M736" s="181" t="s">
        <v>466</v>
      </c>
      <c r="N736" s="182"/>
      <c r="O736" s="183" t="s">
        <v>467</v>
      </c>
      <c r="P736" s="184"/>
      <c r="Q736" s="185"/>
      <c r="R736" s="185"/>
      <c r="S736" s="184"/>
      <c r="T736" s="184"/>
      <c r="U736" s="119"/>
    </row>
    <row r="737" spans="1:22">
      <c r="B737" s="131" t="s">
        <v>470</v>
      </c>
      <c r="C737" s="132"/>
      <c r="D737" s="133" t="s">
        <v>1163</v>
      </c>
      <c r="E737" s="598" t="str">
        <f>'消耗品-中間3'!Y29</f>
        <v>-</v>
      </c>
      <c r="F737" s="598" t="str">
        <f t="shared" si="30"/>
        <v>-</v>
      </c>
      <c r="G737" s="598" t="str">
        <f t="shared" si="31"/>
        <v>-</v>
      </c>
      <c r="H737" s="603" t="str">
        <f t="shared" si="32"/>
        <v>-</v>
      </c>
      <c r="I737" s="157"/>
      <c r="J737" s="165" t="s">
        <v>471</v>
      </c>
      <c r="K737" s="136" t="s">
        <v>422</v>
      </c>
      <c r="L737" s="887"/>
      <c r="M737" s="159" t="s">
        <v>445</v>
      </c>
      <c r="N737" s="143"/>
      <c r="O737" s="183" t="s">
        <v>467</v>
      </c>
      <c r="P737" s="162"/>
      <c r="Q737" s="120"/>
      <c r="R737" s="120"/>
      <c r="S737" s="119"/>
      <c r="T737" s="119"/>
      <c r="U737" s="119"/>
    </row>
    <row r="738" spans="1:22">
      <c r="B738" s="131" t="s">
        <v>472</v>
      </c>
      <c r="C738" s="132"/>
      <c r="D738" s="133" t="s">
        <v>1164</v>
      </c>
      <c r="E738" s="598" t="str">
        <f>'消耗品-中間3'!Y30</f>
        <v>-</v>
      </c>
      <c r="F738" s="598" t="str">
        <f t="shared" si="30"/>
        <v>-</v>
      </c>
      <c r="G738" s="598" t="str">
        <f t="shared" si="31"/>
        <v>-</v>
      </c>
      <c r="H738" s="603" t="str">
        <f t="shared" si="32"/>
        <v>-</v>
      </c>
      <c r="I738" s="157"/>
      <c r="J738" s="165" t="s">
        <v>471</v>
      </c>
      <c r="K738" s="131" t="s">
        <v>428</v>
      </c>
      <c r="L738" s="887"/>
      <c r="M738" s="159" t="s">
        <v>445</v>
      </c>
      <c r="N738" s="143"/>
      <c r="O738" s="183" t="s">
        <v>467</v>
      </c>
      <c r="P738" s="162"/>
      <c r="Q738" s="120"/>
      <c r="R738" s="120"/>
      <c r="S738" s="119"/>
      <c r="T738" s="119"/>
      <c r="U738" s="119"/>
      <c r="V738" s="119"/>
    </row>
    <row r="739" spans="1:22">
      <c r="B739" s="131" t="s">
        <v>473</v>
      </c>
      <c r="C739" s="132"/>
      <c r="D739" s="133" t="s">
        <v>1165</v>
      </c>
      <c r="E739" s="598" t="str">
        <f>'消耗品-中間3'!Y31</f>
        <v>-</v>
      </c>
      <c r="F739" s="598" t="str">
        <f t="shared" si="30"/>
        <v>-</v>
      </c>
      <c r="G739" s="598" t="str">
        <f t="shared" si="31"/>
        <v>-</v>
      </c>
      <c r="H739" s="603" t="str">
        <f t="shared" si="32"/>
        <v>-</v>
      </c>
      <c r="I739" s="157"/>
      <c r="J739" s="165" t="s">
        <v>471</v>
      </c>
      <c r="K739" s="131" t="s">
        <v>430</v>
      </c>
      <c r="L739" s="887"/>
      <c r="M739" s="159" t="s">
        <v>445</v>
      </c>
      <c r="N739" s="143"/>
      <c r="O739" s="183" t="s">
        <v>467</v>
      </c>
      <c r="P739" s="162"/>
      <c r="Q739" s="120"/>
      <c r="R739" s="120"/>
      <c r="S739" s="119"/>
      <c r="T739" s="119"/>
      <c r="U739" s="148"/>
      <c r="V739" s="119"/>
    </row>
    <row r="740" spans="1:22">
      <c r="B740" s="131" t="s">
        <v>474</v>
      </c>
      <c r="C740" s="132"/>
      <c r="D740" s="133" t="s">
        <v>1166</v>
      </c>
      <c r="E740" s="598" t="str">
        <f>'消耗品-中間3'!Y32</f>
        <v>-</v>
      </c>
      <c r="F740" s="598" t="str">
        <f t="shared" si="30"/>
        <v>-</v>
      </c>
      <c r="G740" s="598" t="str">
        <f t="shared" si="31"/>
        <v>-</v>
      </c>
      <c r="H740" s="603" t="str">
        <f t="shared" si="32"/>
        <v>-</v>
      </c>
      <c r="I740" s="157"/>
      <c r="J740" s="165" t="s">
        <v>471</v>
      </c>
      <c r="K740" s="131" t="s">
        <v>433</v>
      </c>
      <c r="L740" s="887"/>
      <c r="M740" s="159" t="s">
        <v>445</v>
      </c>
      <c r="N740" s="143"/>
      <c r="O740" s="183" t="s">
        <v>467</v>
      </c>
      <c r="P740" s="162"/>
      <c r="Q740" s="120"/>
      <c r="R740" s="120"/>
      <c r="S740" s="119"/>
      <c r="T740" s="119"/>
      <c r="U740" s="119"/>
      <c r="V740" s="119"/>
    </row>
    <row r="741" spans="1:22" s="150" customFormat="1">
      <c r="A741" s="600"/>
      <c r="B741" s="131" t="s">
        <v>483</v>
      </c>
      <c r="C741" s="132"/>
      <c r="D741" s="133" t="s">
        <v>1167</v>
      </c>
      <c r="E741" s="598" t="str">
        <f>'消耗品-中間3'!Y34</f>
        <v>-</v>
      </c>
      <c r="F741" s="598" t="str">
        <f t="shared" si="30"/>
        <v>-</v>
      </c>
      <c r="G741" s="598" t="str">
        <f t="shared" si="31"/>
        <v>-</v>
      </c>
      <c r="H741" s="603" t="str">
        <f t="shared" si="32"/>
        <v>-</v>
      </c>
      <c r="I741" s="157"/>
      <c r="J741" s="165" t="s">
        <v>483</v>
      </c>
      <c r="K741" s="131" t="s">
        <v>449</v>
      </c>
      <c r="L741" s="887"/>
      <c r="M741" s="159" t="s">
        <v>445</v>
      </c>
      <c r="N741" s="160"/>
      <c r="O741" s="183" t="s">
        <v>467</v>
      </c>
      <c r="P741" s="162"/>
      <c r="Q741" s="163"/>
      <c r="R741" s="163"/>
      <c r="S741" s="162"/>
      <c r="T741" s="162"/>
      <c r="U741" s="119"/>
      <c r="V741" s="148"/>
    </row>
    <row r="742" spans="1:22">
      <c r="B742" s="131" t="s">
        <v>484</v>
      </c>
      <c r="C742" s="132"/>
      <c r="D742" s="133" t="s">
        <v>1168</v>
      </c>
      <c r="E742" s="598" t="str">
        <f>'消耗品-中間3'!Y35</f>
        <v>-</v>
      </c>
      <c r="F742" s="598" t="str">
        <f t="shared" si="30"/>
        <v>-</v>
      </c>
      <c r="G742" s="598" t="str">
        <f t="shared" si="31"/>
        <v>-</v>
      </c>
      <c r="H742" s="603" t="str">
        <f t="shared" si="32"/>
        <v>-</v>
      </c>
      <c r="I742" s="157"/>
      <c r="J742" s="165" t="s">
        <v>484</v>
      </c>
      <c r="K742" s="131" t="s">
        <v>449</v>
      </c>
      <c r="L742" s="887"/>
      <c r="M742" s="159" t="s">
        <v>445</v>
      </c>
      <c r="N742" s="160"/>
      <c r="O742" s="183" t="s">
        <v>467</v>
      </c>
      <c r="P742" s="162"/>
      <c r="Q742" s="163"/>
      <c r="R742" s="163"/>
      <c r="S742" s="162"/>
      <c r="T742" s="162"/>
      <c r="U742" s="119"/>
      <c r="V742" s="119"/>
    </row>
    <row r="743" spans="1:22">
      <c r="B743" s="131" t="s">
        <v>485</v>
      </c>
      <c r="C743" s="132"/>
      <c r="D743" s="133" t="s">
        <v>1169</v>
      </c>
      <c r="E743" s="598" t="str">
        <f>'消耗品-中間3'!Y36</f>
        <v>-</v>
      </c>
      <c r="F743" s="598" t="str">
        <f t="shared" si="30"/>
        <v>-</v>
      </c>
      <c r="G743" s="598" t="str">
        <f t="shared" si="31"/>
        <v>-</v>
      </c>
      <c r="H743" s="603" t="str">
        <f t="shared" si="32"/>
        <v>-</v>
      </c>
      <c r="I743" s="157"/>
      <c r="J743" s="165" t="s">
        <v>485</v>
      </c>
      <c r="K743" s="131" t="s">
        <v>449</v>
      </c>
      <c r="L743" s="887"/>
      <c r="M743" s="159" t="s">
        <v>445</v>
      </c>
      <c r="N743" s="160"/>
      <c r="O743" s="183" t="s">
        <v>467</v>
      </c>
      <c r="P743" s="162"/>
      <c r="Q743" s="163"/>
      <c r="R743" s="163"/>
      <c r="S743" s="162"/>
      <c r="T743" s="162"/>
      <c r="U743" s="119"/>
      <c r="V743" s="119"/>
    </row>
    <row r="744" spans="1:22">
      <c r="B744" s="131" t="s">
        <v>1140</v>
      </c>
      <c r="C744" s="132"/>
      <c r="D744" s="133"/>
      <c r="E744" s="598" t="str">
        <f>'消耗品-中間3'!Y37</f>
        <v>-</v>
      </c>
      <c r="F744" s="598" t="str">
        <f t="shared" si="30"/>
        <v>-</v>
      </c>
      <c r="G744" s="598" t="str">
        <f t="shared" si="31"/>
        <v>-</v>
      </c>
      <c r="H744" s="603" t="str">
        <f t="shared" si="32"/>
        <v>-</v>
      </c>
      <c r="I744" s="157"/>
      <c r="J744" s="609"/>
      <c r="K744" s="610"/>
      <c r="L744" s="887"/>
      <c r="M744" s="159"/>
      <c r="N744" s="160"/>
      <c r="O744" s="183" t="s">
        <v>467</v>
      </c>
      <c r="P744" s="162"/>
      <c r="Q744" s="163"/>
      <c r="R744" s="163"/>
      <c r="S744" s="162"/>
      <c r="T744" s="162"/>
      <c r="U744" s="119"/>
      <c r="V744" s="119"/>
    </row>
    <row r="745" spans="1:22">
      <c r="B745" s="131" t="s">
        <v>1139</v>
      </c>
      <c r="C745" s="132"/>
      <c r="D745" s="133"/>
      <c r="E745" s="598" t="str">
        <f>'消耗品-中間3'!Y27</f>
        <v>-</v>
      </c>
      <c r="F745" s="598" t="str">
        <f t="shared" si="30"/>
        <v>-</v>
      </c>
      <c r="G745" s="598" t="str">
        <f t="shared" si="31"/>
        <v>-</v>
      </c>
      <c r="H745" s="603" t="str">
        <f t="shared" si="32"/>
        <v>-</v>
      </c>
      <c r="I745" s="157"/>
      <c r="J745" s="609"/>
      <c r="K745" s="610"/>
      <c r="L745" s="887"/>
      <c r="M745" s="159"/>
      <c r="N745" s="160"/>
      <c r="O745" s="183" t="s">
        <v>467</v>
      </c>
      <c r="P745" s="162"/>
      <c r="Q745" s="163"/>
      <c r="R745" s="163"/>
      <c r="S745" s="162"/>
      <c r="T745" s="162"/>
      <c r="U745" s="119"/>
      <c r="V745" s="119"/>
    </row>
    <row r="746" spans="1:22">
      <c r="B746" s="131" t="s">
        <v>475</v>
      </c>
      <c r="C746" s="132"/>
      <c r="D746" s="133" t="s">
        <v>1170</v>
      </c>
      <c r="E746" s="598" t="str">
        <f>'消耗品-中間3'!Y38</f>
        <v>-</v>
      </c>
      <c r="F746" s="598" t="str">
        <f t="shared" si="30"/>
        <v>-</v>
      </c>
      <c r="G746" s="598" t="str">
        <f t="shared" si="31"/>
        <v>-</v>
      </c>
      <c r="H746" s="603" t="str">
        <f t="shared" si="32"/>
        <v>-</v>
      </c>
      <c r="I746" s="157"/>
      <c r="J746" s="165" t="s">
        <v>476</v>
      </c>
      <c r="K746" s="131" t="s">
        <v>477</v>
      </c>
      <c r="L746" s="887"/>
      <c r="M746" s="159" t="s">
        <v>445</v>
      </c>
      <c r="N746" s="143"/>
      <c r="O746" s="183" t="s">
        <v>467</v>
      </c>
      <c r="P746" s="162"/>
      <c r="Q746" s="120"/>
      <c r="R746" s="120"/>
      <c r="S746" s="119"/>
      <c r="T746" s="119"/>
      <c r="U746" s="162"/>
      <c r="V746" s="119"/>
    </row>
    <row r="747" spans="1:22">
      <c r="B747" s="131" t="s">
        <v>478</v>
      </c>
      <c r="C747" s="132"/>
      <c r="D747" s="133" t="s">
        <v>1171</v>
      </c>
      <c r="E747" s="598" t="str">
        <f>'消耗品-中間3'!Y39</f>
        <v>-</v>
      </c>
      <c r="F747" s="598" t="str">
        <f t="shared" si="30"/>
        <v>-</v>
      </c>
      <c r="G747" s="598" t="str">
        <f t="shared" si="31"/>
        <v>-</v>
      </c>
      <c r="H747" s="603" t="str">
        <f t="shared" si="32"/>
        <v>-</v>
      </c>
      <c r="I747" s="157"/>
      <c r="J747" s="165" t="s">
        <v>476</v>
      </c>
      <c r="K747" s="131" t="s">
        <v>477</v>
      </c>
      <c r="L747" s="887"/>
      <c r="M747" s="159"/>
      <c r="N747" s="143"/>
      <c r="O747" s="183" t="s">
        <v>467</v>
      </c>
      <c r="P747" s="184"/>
      <c r="Q747" s="120"/>
      <c r="R747" s="120"/>
      <c r="S747" s="119"/>
      <c r="T747" s="119"/>
      <c r="U747" s="162"/>
      <c r="V747" s="119"/>
    </row>
    <row r="748" spans="1:22" s="164" customFormat="1">
      <c r="A748" s="154"/>
      <c r="B748" s="131" t="s">
        <v>479</v>
      </c>
      <c r="C748" s="132"/>
      <c r="D748" s="133" t="s">
        <v>1172</v>
      </c>
      <c r="E748" s="598" t="str">
        <f>'消耗品-中間3'!Y40</f>
        <v>-</v>
      </c>
      <c r="F748" s="598" t="str">
        <f t="shared" si="30"/>
        <v>-</v>
      </c>
      <c r="G748" s="598" t="str">
        <f t="shared" si="31"/>
        <v>-</v>
      </c>
      <c r="H748" s="603" t="str">
        <f t="shared" si="32"/>
        <v>-</v>
      </c>
      <c r="I748" s="157"/>
      <c r="J748" s="165" t="s">
        <v>476</v>
      </c>
      <c r="K748" s="131" t="s">
        <v>477</v>
      </c>
      <c r="L748" s="887"/>
      <c r="M748" s="159" t="s">
        <v>445</v>
      </c>
      <c r="N748" s="143"/>
      <c r="O748" s="183" t="s">
        <v>467</v>
      </c>
      <c r="P748" s="184"/>
      <c r="Q748" s="120"/>
      <c r="R748" s="120"/>
      <c r="S748" s="119"/>
      <c r="T748" s="119"/>
      <c r="U748" s="162"/>
      <c r="V748" s="162"/>
    </row>
    <row r="749" spans="1:22" s="164" customFormat="1">
      <c r="A749" s="154"/>
      <c r="B749" s="131" t="s">
        <v>480</v>
      </c>
      <c r="C749" s="132"/>
      <c r="D749" s="133" t="s">
        <v>1173</v>
      </c>
      <c r="E749" s="598" t="str">
        <f>'消耗品-中間3'!Y41</f>
        <v>-</v>
      </c>
      <c r="F749" s="598" t="str">
        <f t="shared" si="30"/>
        <v>-</v>
      </c>
      <c r="G749" s="598" t="str">
        <f t="shared" si="31"/>
        <v>-</v>
      </c>
      <c r="H749" s="603" t="str">
        <f t="shared" si="32"/>
        <v>-</v>
      </c>
      <c r="I749" s="157"/>
      <c r="J749" s="165" t="s">
        <v>476</v>
      </c>
      <c r="K749" s="131" t="s">
        <v>477</v>
      </c>
      <c r="L749" s="887"/>
      <c r="M749" s="159" t="s">
        <v>445</v>
      </c>
      <c r="N749" s="143"/>
      <c r="O749" s="183" t="s">
        <v>467</v>
      </c>
      <c r="P749" s="184"/>
      <c r="Q749" s="120"/>
      <c r="R749" s="120"/>
      <c r="S749" s="119"/>
      <c r="T749" s="119"/>
      <c r="U749" s="119"/>
      <c r="V749" s="162"/>
    </row>
    <row r="750" spans="1:22" s="164" customFormat="1">
      <c r="A750" s="154"/>
      <c r="B750" s="131" t="s">
        <v>481</v>
      </c>
      <c r="C750" s="132"/>
      <c r="D750" s="133" t="s">
        <v>1174</v>
      </c>
      <c r="E750" s="598" t="str">
        <f>'消耗品-中間3'!Y42</f>
        <v>-</v>
      </c>
      <c r="F750" s="598" t="str">
        <f t="shared" si="30"/>
        <v>-</v>
      </c>
      <c r="G750" s="598" t="str">
        <f t="shared" si="31"/>
        <v>-</v>
      </c>
      <c r="H750" s="603" t="str">
        <f t="shared" si="32"/>
        <v>-</v>
      </c>
      <c r="I750" s="157"/>
      <c r="J750" s="165" t="s">
        <v>482</v>
      </c>
      <c r="K750" s="131" t="s">
        <v>477</v>
      </c>
      <c r="L750" s="887"/>
      <c r="M750" s="159" t="s">
        <v>445</v>
      </c>
      <c r="N750" s="143"/>
      <c r="O750" s="183" t="s">
        <v>467</v>
      </c>
      <c r="P750" s="184"/>
      <c r="Q750" s="120"/>
      <c r="R750" s="120"/>
      <c r="S750" s="119"/>
      <c r="T750" s="119"/>
      <c r="U750" s="119"/>
      <c r="V750" s="162"/>
    </row>
    <row r="751" spans="1:22">
      <c r="B751" s="131" t="s">
        <v>859</v>
      </c>
      <c r="C751" s="132"/>
      <c r="D751" s="133" t="s">
        <v>1175</v>
      </c>
      <c r="E751" s="598" t="str">
        <f>'消耗品-中間3'!Y43</f>
        <v>-</v>
      </c>
      <c r="F751" s="598" t="str">
        <f t="shared" si="30"/>
        <v>-</v>
      </c>
      <c r="G751" s="598" t="str">
        <f t="shared" si="31"/>
        <v>-</v>
      </c>
      <c r="H751" s="603" t="str">
        <f t="shared" si="32"/>
        <v>-</v>
      </c>
      <c r="I751" s="477"/>
      <c r="J751" s="411" t="s">
        <v>860</v>
      </c>
      <c r="K751" s="137" t="s">
        <v>488</v>
      </c>
      <c r="L751" s="887"/>
      <c r="M751" s="159"/>
      <c r="N751" s="143"/>
      <c r="O751" s="183" t="s">
        <v>467</v>
      </c>
      <c r="P751" s="184"/>
      <c r="Q751" s="478"/>
      <c r="R751" s="479"/>
      <c r="S751" s="480"/>
      <c r="T751" s="480"/>
      <c r="U751" s="172"/>
      <c r="V751" s="119"/>
    </row>
    <row r="752" spans="1:22">
      <c r="B752" s="131" t="s">
        <v>861</v>
      </c>
      <c r="C752" s="132"/>
      <c r="D752" s="133" t="s">
        <v>1176</v>
      </c>
      <c r="E752" s="598" t="str">
        <f>'消耗品-中間3'!Y44</f>
        <v>-</v>
      </c>
      <c r="F752" s="598" t="str">
        <f t="shared" si="30"/>
        <v>-</v>
      </c>
      <c r="G752" s="598" t="str">
        <f t="shared" si="31"/>
        <v>-</v>
      </c>
      <c r="H752" s="603" t="str">
        <f t="shared" si="32"/>
        <v>-</v>
      </c>
      <c r="I752" s="477"/>
      <c r="J752" s="611" t="s">
        <v>1142</v>
      </c>
      <c r="K752" s="612" t="s">
        <v>739</v>
      </c>
      <c r="L752" s="887"/>
      <c r="M752" s="159"/>
      <c r="N752" s="143"/>
      <c r="O752" s="183" t="s">
        <v>467</v>
      </c>
      <c r="P752" s="184"/>
      <c r="Q752" s="478"/>
      <c r="R752" s="479"/>
      <c r="S752" s="480"/>
      <c r="T752" s="480"/>
      <c r="U752" s="119"/>
      <c r="V752" s="119"/>
    </row>
    <row r="753" spans="1:22" s="174" customFormat="1">
      <c r="A753" s="601"/>
      <c r="B753" s="131" t="s">
        <v>486</v>
      </c>
      <c r="C753" s="132"/>
      <c r="D753" s="133" t="s">
        <v>1177</v>
      </c>
      <c r="E753" s="598" t="str">
        <f>'消耗品-中間3'!Y45</f>
        <v>-</v>
      </c>
      <c r="F753" s="598" t="str">
        <f t="shared" si="30"/>
        <v>-</v>
      </c>
      <c r="G753" s="598" t="str">
        <f t="shared" si="31"/>
        <v>-</v>
      </c>
      <c r="H753" s="603" t="str">
        <f t="shared" si="32"/>
        <v>-</v>
      </c>
      <c r="I753" s="187"/>
      <c r="J753" s="413" t="s">
        <v>487</v>
      </c>
      <c r="K753" s="612" t="s">
        <v>739</v>
      </c>
      <c r="L753" s="887"/>
      <c r="M753" s="181" t="s">
        <v>466</v>
      </c>
      <c r="N753" s="182"/>
      <c r="O753" s="183" t="s">
        <v>467</v>
      </c>
      <c r="P753" s="184"/>
      <c r="Q753" s="185"/>
      <c r="R753" s="185"/>
      <c r="S753" s="184"/>
      <c r="T753" s="184"/>
      <c r="U753" s="119"/>
      <c r="V753" s="172"/>
    </row>
    <row r="754" spans="1:22">
      <c r="B754" s="131" t="s">
        <v>489</v>
      </c>
      <c r="C754" s="132"/>
      <c r="D754" s="133" t="s">
        <v>1178</v>
      </c>
      <c r="E754" s="598" t="str">
        <f>'消耗品-中間3'!Y46</f>
        <v>-</v>
      </c>
      <c r="F754" s="598" t="str">
        <f t="shared" si="30"/>
        <v>-</v>
      </c>
      <c r="G754" s="598" t="str">
        <f t="shared" si="31"/>
        <v>-</v>
      </c>
      <c r="H754" s="603" t="str">
        <f t="shared" si="32"/>
        <v>-</v>
      </c>
      <c r="I754" s="187"/>
      <c r="J754" s="413" t="s">
        <v>490</v>
      </c>
      <c r="K754" s="612" t="s">
        <v>739</v>
      </c>
      <c r="L754" s="887"/>
      <c r="M754" s="181" t="s">
        <v>466</v>
      </c>
      <c r="N754" s="182"/>
      <c r="O754" s="183" t="s">
        <v>467</v>
      </c>
      <c r="P754" s="190"/>
      <c r="Q754" s="185"/>
      <c r="R754" s="185"/>
      <c r="S754" s="184"/>
      <c r="T754" s="184"/>
      <c r="U754" s="162"/>
      <c r="V754" s="119"/>
    </row>
    <row r="755" spans="1:22">
      <c r="B755" s="131" t="s">
        <v>492</v>
      </c>
      <c r="C755" s="132"/>
      <c r="D755" s="133" t="s">
        <v>1179</v>
      </c>
      <c r="E755" s="598" t="str">
        <f>'消耗品-中間3'!Y47</f>
        <v>-</v>
      </c>
      <c r="F755" s="598" t="str">
        <f t="shared" si="30"/>
        <v>-</v>
      </c>
      <c r="G755" s="598" t="str">
        <f t="shared" si="31"/>
        <v>-</v>
      </c>
      <c r="H755" s="603" t="str">
        <f t="shared" si="32"/>
        <v>-</v>
      </c>
      <c r="I755" s="187"/>
      <c r="J755" s="413" t="s">
        <v>493</v>
      </c>
      <c r="K755" s="612" t="s">
        <v>739</v>
      </c>
      <c r="L755" s="887"/>
      <c r="M755" s="181" t="s">
        <v>466</v>
      </c>
      <c r="N755" s="182"/>
      <c r="O755" s="183" t="s">
        <v>467</v>
      </c>
      <c r="P755" s="190"/>
      <c r="Q755" s="185"/>
      <c r="R755" s="185"/>
      <c r="S755" s="184"/>
      <c r="T755" s="184"/>
      <c r="U755" s="119"/>
      <c r="V755" s="119"/>
    </row>
    <row r="756" spans="1:22" s="164" customFormat="1">
      <c r="A756" s="100"/>
      <c r="B756" s="131" t="s">
        <v>494</v>
      </c>
      <c r="C756" s="132"/>
      <c r="D756" s="151" t="s">
        <v>1180</v>
      </c>
      <c r="E756" s="599" t="str">
        <f>'消耗品-中間3'!Y48</f>
        <v>-</v>
      </c>
      <c r="F756" s="599" t="str">
        <f t="shared" si="30"/>
        <v>-</v>
      </c>
      <c r="G756" s="599" t="str">
        <f t="shared" si="31"/>
        <v>-</v>
      </c>
      <c r="H756" s="603" t="str">
        <f t="shared" si="32"/>
        <v>-</v>
      </c>
      <c r="I756" s="191"/>
      <c r="J756" s="413" t="s">
        <v>495</v>
      </c>
      <c r="K756" s="612" t="s">
        <v>739</v>
      </c>
      <c r="L756" s="888"/>
      <c r="M756" s="181" t="s">
        <v>466</v>
      </c>
      <c r="N756" s="193"/>
      <c r="O756" s="183" t="s">
        <v>467</v>
      </c>
      <c r="P756" s="190"/>
      <c r="Q756" s="185"/>
      <c r="R756" s="185"/>
      <c r="S756" s="184"/>
      <c r="T756" s="184"/>
      <c r="U756" s="184"/>
      <c r="V756" s="162"/>
    </row>
    <row r="757" spans="1:22">
      <c r="B757" s="109"/>
      <c r="C757" s="194"/>
      <c r="D757" s="194"/>
      <c r="E757" s="675"/>
      <c r="F757" s="675"/>
      <c r="G757" s="675"/>
      <c r="H757" s="675"/>
      <c r="I757" s="109"/>
      <c r="J757" s="109"/>
      <c r="U757" s="184"/>
      <c r="V757" s="119"/>
    </row>
    <row r="758" spans="1:22" s="186" customFormat="1">
      <c r="A758" s="176"/>
      <c r="B758" s="109" t="s">
        <v>867</v>
      </c>
      <c r="C758" s="194"/>
      <c r="D758" s="194"/>
      <c r="E758" s="675"/>
      <c r="F758" s="675"/>
      <c r="G758" s="675"/>
      <c r="H758" s="675"/>
      <c r="I758" s="103"/>
      <c r="J758" s="103"/>
      <c r="K758" s="104"/>
      <c r="L758" s="105"/>
      <c r="M758" s="105"/>
      <c r="N758" s="103"/>
      <c r="O758" s="103"/>
      <c r="P758" s="103"/>
      <c r="Q758" s="120"/>
      <c r="R758" s="105"/>
      <c r="S758" s="103"/>
      <c r="T758" s="103"/>
      <c r="U758" s="119"/>
      <c r="V758" s="184"/>
    </row>
    <row r="759" spans="1:22" s="186" customFormat="1">
      <c r="A759" s="176"/>
      <c r="B759" s="109" t="s">
        <v>868</v>
      </c>
      <c r="C759" s="194"/>
      <c r="D759" s="194"/>
      <c r="E759" s="675"/>
      <c r="F759" s="675"/>
      <c r="G759" s="675"/>
      <c r="H759" s="675"/>
      <c r="I759" s="103"/>
      <c r="J759" s="103"/>
      <c r="K759" s="104"/>
      <c r="L759" s="105"/>
      <c r="M759" s="105"/>
      <c r="N759" s="103"/>
      <c r="O759" s="103"/>
      <c r="P759" s="103"/>
      <c r="Q759" s="120"/>
      <c r="R759" s="105"/>
      <c r="S759" s="103"/>
      <c r="T759" s="103"/>
      <c r="U759" s="119"/>
      <c r="V759" s="184"/>
    </row>
    <row r="760" spans="1:22">
      <c r="B760" s="110" t="s">
        <v>747</v>
      </c>
      <c r="C760" s="111"/>
      <c r="D760" s="196"/>
      <c r="E760" s="676"/>
      <c r="F760" s="676"/>
      <c r="G760" s="676"/>
      <c r="H760" s="677"/>
      <c r="I760" s="113" t="s">
        <v>869</v>
      </c>
      <c r="J760" s="113"/>
      <c r="K760" s="114"/>
      <c r="L760" s="116"/>
      <c r="M760" s="116"/>
      <c r="N760" s="117"/>
      <c r="O760" s="427" t="s">
        <v>870</v>
      </c>
      <c r="P760" s="481"/>
      <c r="Q760" s="120"/>
      <c r="R760" s="120"/>
      <c r="S760" s="119"/>
      <c r="T760" s="119"/>
      <c r="U760" s="119"/>
      <c r="V760" s="119"/>
    </row>
    <row r="761" spans="1:22" ht="26.25">
      <c r="B761" s="201" t="s">
        <v>750</v>
      </c>
      <c r="C761" s="202" t="s">
        <v>871</v>
      </c>
      <c r="D761" s="203"/>
      <c r="E761" s="520"/>
      <c r="F761" s="520"/>
      <c r="G761" s="520"/>
      <c r="H761" s="678"/>
      <c r="I761" s="482" t="s">
        <v>872</v>
      </c>
      <c r="J761" s="483"/>
      <c r="K761" s="205"/>
      <c r="L761" s="206"/>
      <c r="M761" s="210"/>
      <c r="N761" s="426" t="s">
        <v>414</v>
      </c>
      <c r="O761" s="484" t="s">
        <v>872</v>
      </c>
      <c r="P761" s="209" t="s">
        <v>414</v>
      </c>
      <c r="Q761" s="120"/>
      <c r="R761" s="120"/>
      <c r="S761" s="119"/>
      <c r="T761" s="119"/>
      <c r="U761" s="119"/>
      <c r="V761" s="119"/>
    </row>
    <row r="762" spans="1:22">
      <c r="B762" s="219" t="s">
        <v>513</v>
      </c>
      <c r="C762" s="213" t="s">
        <v>873</v>
      </c>
      <c r="D762" s="890"/>
      <c r="E762" s="679"/>
      <c r="F762" s="679"/>
      <c r="G762" s="679"/>
      <c r="H762" s="680"/>
      <c r="I762" s="485" t="s">
        <v>874</v>
      </c>
      <c r="J762" s="486"/>
      <c r="K762" s="487"/>
      <c r="L762" s="488"/>
      <c r="M762" s="488"/>
      <c r="N762" s="894" t="s">
        <v>875</v>
      </c>
      <c r="O762" s="489" t="s">
        <v>874</v>
      </c>
      <c r="P762" s="413"/>
      <c r="Q762" s="120"/>
      <c r="R762" s="120"/>
      <c r="S762" s="119"/>
      <c r="T762" s="119"/>
      <c r="U762" s="162"/>
      <c r="V762" s="119"/>
    </row>
    <row r="763" spans="1:22">
      <c r="B763" s="219" t="s">
        <v>697</v>
      </c>
      <c r="C763" s="213" t="s">
        <v>873</v>
      </c>
      <c r="D763" s="891"/>
      <c r="E763" s="710"/>
      <c r="F763" s="710"/>
      <c r="G763" s="710"/>
      <c r="H763" s="709"/>
      <c r="I763" s="485" t="s">
        <v>876</v>
      </c>
      <c r="J763" s="486"/>
      <c r="K763" s="487"/>
      <c r="L763" s="488"/>
      <c r="M763" s="488"/>
      <c r="N763" s="895"/>
      <c r="O763" s="489" t="s">
        <v>876</v>
      </c>
      <c r="P763" s="413"/>
      <c r="Q763" s="120"/>
      <c r="R763" s="120"/>
      <c r="S763" s="119"/>
      <c r="T763" s="119"/>
      <c r="U763" s="162"/>
      <c r="V763" s="119"/>
    </row>
    <row r="764" spans="1:22" s="164" customFormat="1">
      <c r="A764" s="154"/>
      <c r="B764" s="219" t="s">
        <v>716</v>
      </c>
      <c r="C764" s="213" t="s">
        <v>873</v>
      </c>
      <c r="D764" s="891"/>
      <c r="E764" s="710"/>
      <c r="F764" s="710"/>
      <c r="G764" s="710"/>
      <c r="H764" s="709"/>
      <c r="I764" s="485" t="s">
        <v>877</v>
      </c>
      <c r="J764" s="486"/>
      <c r="K764" s="487"/>
      <c r="L764" s="488"/>
      <c r="M764" s="488"/>
      <c r="N764" s="895"/>
      <c r="O764" s="489" t="s">
        <v>877</v>
      </c>
      <c r="P764" s="413"/>
      <c r="Q764" s="120"/>
      <c r="R764" s="120"/>
      <c r="S764" s="119"/>
      <c r="T764" s="119"/>
      <c r="U764" s="162"/>
      <c r="V764" s="162"/>
    </row>
    <row r="765" spans="1:22" s="164" customFormat="1">
      <c r="A765" s="154"/>
      <c r="B765" s="219" t="s">
        <v>718</v>
      </c>
      <c r="C765" s="213" t="s">
        <v>873</v>
      </c>
      <c r="D765" s="891"/>
      <c r="E765" s="710"/>
      <c r="F765" s="710"/>
      <c r="G765" s="710"/>
      <c r="H765" s="709"/>
      <c r="I765" s="485" t="s">
        <v>878</v>
      </c>
      <c r="J765" s="486"/>
      <c r="K765" s="487"/>
      <c r="L765" s="488"/>
      <c r="M765" s="488"/>
      <c r="N765" s="895"/>
      <c r="O765" s="489" t="s">
        <v>878</v>
      </c>
      <c r="P765" s="413"/>
      <c r="Q765" s="120"/>
      <c r="R765" s="120"/>
      <c r="S765" s="119"/>
      <c r="T765" s="119"/>
      <c r="U765" s="162"/>
      <c r="V765" s="162"/>
    </row>
    <row r="766" spans="1:22" s="164" customFormat="1">
      <c r="A766" s="154"/>
      <c r="B766" s="219" t="s">
        <v>725</v>
      </c>
      <c r="C766" s="213" t="s">
        <v>873</v>
      </c>
      <c r="D766" s="891"/>
      <c r="E766" s="710"/>
      <c r="F766" s="710"/>
      <c r="G766" s="710"/>
      <c r="H766" s="709"/>
      <c r="I766" s="485" t="s">
        <v>879</v>
      </c>
      <c r="J766" s="486"/>
      <c r="K766" s="487"/>
      <c r="L766" s="488"/>
      <c r="M766" s="488"/>
      <c r="N766" s="895"/>
      <c r="O766" s="489" t="s">
        <v>879</v>
      </c>
      <c r="P766" s="413"/>
      <c r="Q766" s="119"/>
      <c r="R766" s="120"/>
      <c r="S766" s="119"/>
      <c r="T766" s="119"/>
      <c r="U766" s="162"/>
      <c r="V766" s="162"/>
    </row>
    <row r="767" spans="1:22" s="164" customFormat="1">
      <c r="A767" s="154"/>
      <c r="B767" s="219" t="s">
        <v>727</v>
      </c>
      <c r="C767" s="213" t="s">
        <v>873</v>
      </c>
      <c r="D767" s="891"/>
      <c r="E767" s="710"/>
      <c r="F767" s="710"/>
      <c r="G767" s="710"/>
      <c r="H767" s="709"/>
      <c r="I767" s="485" t="s">
        <v>880</v>
      </c>
      <c r="J767" s="486"/>
      <c r="K767" s="487"/>
      <c r="L767" s="488"/>
      <c r="M767" s="488"/>
      <c r="N767" s="895"/>
      <c r="O767" s="489" t="s">
        <v>880</v>
      </c>
      <c r="P767" s="413"/>
      <c r="Q767" s="119"/>
      <c r="R767" s="120"/>
      <c r="S767" s="119"/>
      <c r="T767" s="119"/>
      <c r="U767" s="119"/>
      <c r="V767" s="162"/>
    </row>
    <row r="768" spans="1:22" s="164" customFormat="1">
      <c r="A768" s="154"/>
      <c r="B768" s="219" t="s">
        <v>728</v>
      </c>
      <c r="C768" s="213" t="s">
        <v>873</v>
      </c>
      <c r="D768" s="891"/>
      <c r="E768" s="710"/>
      <c r="F768" s="710"/>
      <c r="G768" s="710"/>
      <c r="H768" s="709"/>
      <c r="I768" s="485" t="s">
        <v>881</v>
      </c>
      <c r="J768" s="486"/>
      <c r="K768" s="487"/>
      <c r="L768" s="488"/>
      <c r="M768" s="488"/>
      <c r="N768" s="895"/>
      <c r="O768" s="489" t="s">
        <v>881</v>
      </c>
      <c r="P768" s="413"/>
      <c r="Q768" s="119"/>
      <c r="R768" s="120"/>
      <c r="S768" s="119"/>
      <c r="T768" s="119"/>
      <c r="U768" s="119"/>
      <c r="V768" s="162"/>
    </row>
    <row r="769" spans="1:22">
      <c r="B769" s="219" t="s">
        <v>729</v>
      </c>
      <c r="C769" s="213" t="s">
        <v>873</v>
      </c>
      <c r="D769" s="891"/>
      <c r="E769" s="710"/>
      <c r="F769" s="710"/>
      <c r="G769" s="710"/>
      <c r="H769" s="709"/>
      <c r="I769" s="485" t="s">
        <v>882</v>
      </c>
      <c r="J769" s="486"/>
      <c r="K769" s="487"/>
      <c r="L769" s="488"/>
      <c r="M769" s="488"/>
      <c r="N769" s="895"/>
      <c r="O769" s="489" t="s">
        <v>882</v>
      </c>
      <c r="P769" s="413"/>
      <c r="Q769" s="119"/>
      <c r="R769" s="120"/>
      <c r="S769" s="119"/>
      <c r="T769" s="119"/>
      <c r="U769" s="119"/>
      <c r="V769" s="119"/>
    </row>
    <row r="770" spans="1:22" ht="28.5">
      <c r="B770" s="227" t="s">
        <v>393</v>
      </c>
      <c r="C770" s="225" t="s">
        <v>873</v>
      </c>
      <c r="D770" s="897"/>
      <c r="E770" s="689"/>
      <c r="F770" s="689"/>
      <c r="G770" s="689"/>
      <c r="H770" s="690"/>
      <c r="I770" s="490" t="s">
        <v>883</v>
      </c>
      <c r="J770" s="491"/>
      <c r="K770" s="492"/>
      <c r="L770" s="493"/>
      <c r="M770" s="493"/>
      <c r="N770" s="895"/>
      <c r="O770" s="494" t="s">
        <v>883</v>
      </c>
      <c r="P770" s="445"/>
      <c r="Q770" s="119"/>
      <c r="R770" s="163"/>
      <c r="S770" s="162"/>
      <c r="T770" s="162"/>
      <c r="U770" s="119"/>
      <c r="V770" s="119"/>
    </row>
    <row r="771" spans="1:22">
      <c r="B771" s="131" t="s">
        <v>765</v>
      </c>
      <c r="C771" s="213" t="s">
        <v>873</v>
      </c>
      <c r="D771" s="897"/>
      <c r="E771" s="710"/>
      <c r="F771" s="710"/>
      <c r="G771" s="710"/>
      <c r="H771" s="709"/>
      <c r="I771" s="495" t="s">
        <v>884</v>
      </c>
      <c r="J771" s="486"/>
      <c r="K771" s="487"/>
      <c r="L771" s="488"/>
      <c r="M771" s="488"/>
      <c r="N771" s="895"/>
      <c r="O771" s="399" t="s">
        <v>884</v>
      </c>
      <c r="P771" s="413"/>
      <c r="Q771" s="119"/>
      <c r="R771" s="120"/>
      <c r="S771" s="119"/>
      <c r="T771" s="119"/>
      <c r="U771" s="119"/>
      <c r="V771" s="119"/>
    </row>
    <row r="772" spans="1:22">
      <c r="B772" s="219" t="s">
        <v>731</v>
      </c>
      <c r="C772" s="213" t="s">
        <v>873</v>
      </c>
      <c r="D772" s="891"/>
      <c r="E772" s="710"/>
      <c r="F772" s="710"/>
      <c r="G772" s="710"/>
      <c r="H772" s="709"/>
      <c r="I772" s="485" t="s">
        <v>885</v>
      </c>
      <c r="J772" s="486"/>
      <c r="K772" s="487"/>
      <c r="L772" s="488"/>
      <c r="M772" s="488"/>
      <c r="N772" s="895"/>
      <c r="O772" s="489" t="s">
        <v>885</v>
      </c>
      <c r="P772" s="413"/>
      <c r="Q772" s="119"/>
      <c r="R772" s="120"/>
      <c r="S772" s="119"/>
      <c r="T772" s="119"/>
      <c r="U772" s="480"/>
      <c r="V772" s="119"/>
    </row>
    <row r="773" spans="1:22">
      <c r="B773" s="219" t="s">
        <v>735</v>
      </c>
      <c r="C773" s="213" t="s">
        <v>873</v>
      </c>
      <c r="D773" s="892"/>
      <c r="E773" s="728"/>
      <c r="F773" s="728"/>
      <c r="G773" s="728"/>
      <c r="H773" s="729"/>
      <c r="I773" s="485" t="s">
        <v>886</v>
      </c>
      <c r="J773" s="486"/>
      <c r="K773" s="487"/>
      <c r="L773" s="488"/>
      <c r="M773" s="488"/>
      <c r="N773" s="896"/>
      <c r="O773" s="489" t="s">
        <v>886</v>
      </c>
      <c r="P773" s="413"/>
      <c r="Q773" s="119"/>
      <c r="R773" s="120"/>
      <c r="S773" s="119"/>
      <c r="T773" s="119"/>
      <c r="U773" s="480"/>
      <c r="V773" s="119"/>
    </row>
    <row r="774" spans="1:22" s="480" customFormat="1">
      <c r="A774" s="100"/>
      <c r="B774" s="103"/>
      <c r="C774" s="102"/>
      <c r="D774" s="102"/>
      <c r="E774" s="668"/>
      <c r="F774" s="668"/>
      <c r="G774" s="668"/>
      <c r="H774" s="668"/>
      <c r="I774" s="103"/>
      <c r="J774" s="103"/>
      <c r="K774" s="104"/>
      <c r="L774" s="105"/>
      <c r="M774" s="105"/>
      <c r="N774" s="103"/>
      <c r="O774" s="103"/>
      <c r="P774" s="103"/>
      <c r="Q774" s="119"/>
      <c r="R774" s="105"/>
      <c r="S774" s="103"/>
      <c r="T774" s="103"/>
      <c r="U774" s="184"/>
    </row>
    <row r="775" spans="1:22" s="480" customFormat="1">
      <c r="A775" s="100"/>
      <c r="B775" s="103"/>
      <c r="C775" s="102"/>
      <c r="D775" s="102"/>
      <c r="E775" s="668"/>
      <c r="F775" s="668"/>
      <c r="G775" s="668"/>
      <c r="H775" s="668"/>
      <c r="I775" s="103"/>
      <c r="J775" s="103"/>
      <c r="K775" s="104"/>
      <c r="L775" s="105"/>
      <c r="M775" s="105"/>
      <c r="N775" s="103"/>
      <c r="O775" s="103"/>
      <c r="P775" s="103"/>
      <c r="Q775" s="119"/>
      <c r="R775" s="105"/>
      <c r="S775" s="103"/>
      <c r="T775" s="103"/>
      <c r="U775" s="184"/>
    </row>
    <row r="776" spans="1:22" s="186" customFormat="1" ht="15.75">
      <c r="A776" s="176"/>
      <c r="B776" s="106" t="s">
        <v>887</v>
      </c>
      <c r="C776" s="102"/>
      <c r="D776" s="102"/>
      <c r="E776" s="730" t="s">
        <v>888</v>
      </c>
      <c r="F776" s="668"/>
      <c r="G776" s="668"/>
      <c r="H776" s="668"/>
      <c r="I776" s="103"/>
      <c r="J776" s="103"/>
      <c r="K776" s="104"/>
      <c r="L776" s="105"/>
      <c r="M776" s="105"/>
      <c r="N776" s="103"/>
      <c r="O776" s="103"/>
      <c r="P776" s="103"/>
      <c r="Q776" s="105"/>
      <c r="R776" s="105"/>
      <c r="S776" s="103"/>
      <c r="T776" s="103"/>
      <c r="U776" s="184"/>
      <c r="V776" s="184"/>
    </row>
    <row r="777" spans="1:22" s="186" customFormat="1">
      <c r="A777" s="176"/>
      <c r="B777" s="103"/>
      <c r="C777" s="102"/>
      <c r="D777" s="102"/>
      <c r="E777" s="668"/>
      <c r="F777" s="668"/>
      <c r="G777" s="668"/>
      <c r="H777" s="668"/>
      <c r="I777" s="103"/>
      <c r="J777" s="103"/>
      <c r="K777" s="104"/>
      <c r="L777" s="105"/>
      <c r="M777" s="105"/>
      <c r="N777" s="103"/>
      <c r="O777" s="103"/>
      <c r="P777" s="103"/>
      <c r="Q777" s="105"/>
      <c r="R777" s="105"/>
      <c r="S777" s="103"/>
      <c r="T777" s="103"/>
      <c r="U777" s="185"/>
      <c r="V777" s="184"/>
    </row>
    <row r="778" spans="1:22" s="186" customFormat="1">
      <c r="A778" s="176"/>
      <c r="B778" s="109" t="s">
        <v>889</v>
      </c>
      <c r="C778" s="102"/>
      <c r="D778" s="102"/>
      <c r="E778" s="668"/>
      <c r="F778" s="668"/>
      <c r="G778" s="668"/>
      <c r="H778" s="668"/>
      <c r="I778" s="103"/>
      <c r="J778" s="103"/>
      <c r="K778" s="104"/>
      <c r="L778" s="105"/>
      <c r="M778" s="105"/>
      <c r="N778" s="103"/>
      <c r="O778" s="103"/>
      <c r="P778" s="103"/>
      <c r="Q778" s="105"/>
      <c r="R778" s="105"/>
      <c r="S778" s="103"/>
      <c r="T778" s="103"/>
      <c r="U778" s="120"/>
      <c r="V778" s="184"/>
    </row>
    <row r="779" spans="1:22" s="186" customFormat="1">
      <c r="A779" s="176"/>
      <c r="B779" s="109"/>
      <c r="C779" s="102"/>
      <c r="D779" s="102"/>
      <c r="E779" s="668"/>
      <c r="F779" s="668"/>
      <c r="G779" s="668"/>
      <c r="H779" s="668"/>
      <c r="I779" s="109" t="s">
        <v>890</v>
      </c>
      <c r="J779" s="109"/>
      <c r="K779" s="104"/>
      <c r="L779" s="105"/>
      <c r="M779" s="105"/>
      <c r="N779" s="103"/>
      <c r="O779" s="103"/>
      <c r="P779" s="103"/>
      <c r="Q779" s="496"/>
      <c r="R779" s="105"/>
      <c r="S779" s="103"/>
      <c r="T779" s="103"/>
      <c r="U779" s="120"/>
      <c r="V779" s="184"/>
    </row>
    <row r="780" spans="1:22">
      <c r="B780" s="110" t="s">
        <v>747</v>
      </c>
      <c r="C780" s="111"/>
      <c r="D780" s="405"/>
      <c r="E780" s="669" t="s">
        <v>404</v>
      </c>
      <c r="F780" s="669" t="s">
        <v>404</v>
      </c>
      <c r="G780" s="669" t="s">
        <v>404</v>
      </c>
      <c r="H780" s="670" t="s">
        <v>404</v>
      </c>
      <c r="I780" s="113" t="s">
        <v>777</v>
      </c>
      <c r="J780" s="113"/>
      <c r="K780" s="114"/>
      <c r="L780" s="116"/>
      <c r="M780" s="116"/>
      <c r="N780" s="117"/>
      <c r="O780" s="118"/>
      <c r="P780" s="200"/>
      <c r="Q780" s="120"/>
      <c r="R780" s="120"/>
    </row>
    <row r="781" spans="1:22">
      <c r="B781" s="863" t="s">
        <v>778</v>
      </c>
      <c r="C781" s="864"/>
      <c r="D781" s="121"/>
      <c r="E781" s="671" t="s">
        <v>779</v>
      </c>
      <c r="F781" s="671" t="s">
        <v>780</v>
      </c>
      <c r="G781" s="671"/>
      <c r="H781" s="672"/>
      <c r="I781" s="121" t="s">
        <v>508</v>
      </c>
      <c r="J781" s="123" t="s">
        <v>509</v>
      </c>
      <c r="K781" s="122" t="s">
        <v>510</v>
      </c>
      <c r="L781" s="124" t="s">
        <v>511</v>
      </c>
      <c r="M781" s="124" t="s">
        <v>512</v>
      </c>
      <c r="N781" s="125" t="s">
        <v>414</v>
      </c>
      <c r="O781" s="126" t="s">
        <v>415</v>
      </c>
      <c r="P781" s="209" t="s">
        <v>414</v>
      </c>
      <c r="Q781" s="120"/>
      <c r="R781" s="120"/>
    </row>
    <row r="782" spans="1:22" ht="28.5">
      <c r="B782" s="865"/>
      <c r="C782" s="866"/>
      <c r="D782" s="127" t="s">
        <v>891</v>
      </c>
      <c r="E782" s="673" t="s">
        <v>691</v>
      </c>
      <c r="F782" s="673" t="s">
        <v>691</v>
      </c>
      <c r="G782" s="673" t="s">
        <v>691</v>
      </c>
      <c r="H782" s="674" t="s">
        <v>691</v>
      </c>
      <c r="I782" s="129" t="s">
        <v>692</v>
      </c>
      <c r="J782" s="128" t="s">
        <v>692</v>
      </c>
      <c r="K782" s="128" t="s">
        <v>692</v>
      </c>
      <c r="L782" s="128" t="s">
        <v>692</v>
      </c>
      <c r="M782" s="130" t="s">
        <v>692</v>
      </c>
      <c r="N782" s="130" t="s">
        <v>692</v>
      </c>
      <c r="O782" s="129" t="s">
        <v>692</v>
      </c>
      <c r="P782" s="473" t="s">
        <v>692</v>
      </c>
      <c r="Q782" s="120"/>
      <c r="R782" s="120"/>
    </row>
    <row r="783" spans="1:22">
      <c r="B783" s="131" t="s">
        <v>419</v>
      </c>
      <c r="C783" s="132"/>
      <c r="D783" s="133" t="s">
        <v>1143</v>
      </c>
      <c r="E783" s="598" t="b">
        <f>'消耗品-中間3'!L7</f>
        <v>1</v>
      </c>
      <c r="F783" s="598" t="b">
        <f>E783</f>
        <v>1</v>
      </c>
      <c r="G783" s="598" t="b">
        <f>E783</f>
        <v>1</v>
      </c>
      <c r="H783" s="603" t="b">
        <f>E783</f>
        <v>1</v>
      </c>
      <c r="I783" s="605" t="s">
        <v>420</v>
      </c>
      <c r="J783" s="135" t="s">
        <v>421</v>
      </c>
      <c r="K783" s="136" t="s">
        <v>422</v>
      </c>
      <c r="L783" s="842" t="s">
        <v>1192</v>
      </c>
      <c r="M783" s="137" t="s">
        <v>424</v>
      </c>
      <c r="N783" s="138" t="s">
        <v>425</v>
      </c>
      <c r="O783" s="139" t="s">
        <v>426</v>
      </c>
      <c r="P783" s="119"/>
      <c r="Q783" s="120"/>
      <c r="R783" s="120"/>
      <c r="S783" s="119"/>
      <c r="T783" s="119"/>
    </row>
    <row r="784" spans="1:22">
      <c r="B784" s="131" t="s">
        <v>427</v>
      </c>
      <c r="C784" s="132"/>
      <c r="D784" s="133" t="s">
        <v>1144</v>
      </c>
      <c r="E784" s="598" t="b">
        <f>'消耗品-中間3'!L8</f>
        <v>1</v>
      </c>
      <c r="F784" s="598" t="b">
        <f t="shared" ref="F784:F824" si="33">E784</f>
        <v>1</v>
      </c>
      <c r="G784" s="598" t="b">
        <f t="shared" ref="G784:G824" si="34">E784</f>
        <v>1</v>
      </c>
      <c r="H784" s="603" t="b">
        <f t="shared" ref="H784:H824" si="35">E784</f>
        <v>1</v>
      </c>
      <c r="I784" s="608"/>
      <c r="J784" s="606"/>
      <c r="K784" s="131" t="s">
        <v>428</v>
      </c>
      <c r="L784" s="887"/>
      <c r="M784" s="137" t="s">
        <v>424</v>
      </c>
      <c r="N784" s="142"/>
      <c r="O784" s="139" t="s">
        <v>426</v>
      </c>
      <c r="P784" s="119"/>
      <c r="Q784" s="120"/>
      <c r="R784" s="120"/>
      <c r="S784" s="119"/>
      <c r="T784" s="119"/>
    </row>
    <row r="785" spans="1:21">
      <c r="B785" s="131" t="s">
        <v>429</v>
      </c>
      <c r="C785" s="132"/>
      <c r="D785" s="133" t="s">
        <v>1145</v>
      </c>
      <c r="E785" s="598" t="b">
        <f>'消耗品-中間3'!L9</f>
        <v>1</v>
      </c>
      <c r="F785" s="598" t="b">
        <f t="shared" si="33"/>
        <v>1</v>
      </c>
      <c r="G785" s="598" t="b">
        <f t="shared" si="34"/>
        <v>1</v>
      </c>
      <c r="H785" s="603" t="b">
        <f t="shared" si="35"/>
        <v>1</v>
      </c>
      <c r="I785" s="608"/>
      <c r="J785" s="606"/>
      <c r="K785" s="131" t="s">
        <v>430</v>
      </c>
      <c r="L785" s="887"/>
      <c r="M785" s="137" t="s">
        <v>424</v>
      </c>
      <c r="N785" s="143"/>
      <c r="O785" s="139" t="s">
        <v>426</v>
      </c>
      <c r="P785" s="119"/>
      <c r="Q785" s="120"/>
      <c r="R785" s="120"/>
      <c r="S785" s="119"/>
      <c r="T785" s="119"/>
    </row>
    <row r="786" spans="1:21">
      <c r="B786" s="131" t="s">
        <v>431</v>
      </c>
      <c r="C786" s="132"/>
      <c r="D786" s="133" t="s">
        <v>432</v>
      </c>
      <c r="E786" s="598" t="str">
        <f>'消耗品-中間3'!L10</f>
        <v>-</v>
      </c>
      <c r="F786" s="598" t="str">
        <f t="shared" si="33"/>
        <v>-</v>
      </c>
      <c r="G786" s="598" t="str">
        <f t="shared" si="34"/>
        <v>-</v>
      </c>
      <c r="H786" s="603" t="str">
        <f t="shared" si="35"/>
        <v>-</v>
      </c>
      <c r="I786" s="144"/>
      <c r="J786" s="606"/>
      <c r="K786" s="131" t="s">
        <v>433</v>
      </c>
      <c r="L786" s="887"/>
      <c r="M786" s="145" t="s">
        <v>434</v>
      </c>
      <c r="N786" s="146"/>
      <c r="O786" s="147" t="s">
        <v>435</v>
      </c>
      <c r="P786" s="148"/>
      <c r="Q786" s="149"/>
      <c r="R786" s="149"/>
      <c r="S786" s="148"/>
      <c r="T786" s="148"/>
    </row>
    <row r="787" spans="1:21" ht="13.5" customHeight="1">
      <c r="B787" s="131" t="s">
        <v>436</v>
      </c>
      <c r="C787" s="132"/>
      <c r="D787" s="133" t="s">
        <v>1146</v>
      </c>
      <c r="E787" s="598" t="b">
        <f>'消耗品-中間3'!L11</f>
        <v>1</v>
      </c>
      <c r="F787" s="598" t="b">
        <f t="shared" si="33"/>
        <v>1</v>
      </c>
      <c r="G787" s="598" t="b">
        <f t="shared" si="34"/>
        <v>1</v>
      </c>
      <c r="H787" s="603" t="b">
        <f t="shared" si="35"/>
        <v>1</v>
      </c>
      <c r="I787" s="608"/>
      <c r="J787" s="606"/>
      <c r="K787" s="131" t="s">
        <v>433</v>
      </c>
      <c r="L787" s="887"/>
      <c r="M787" s="137" t="s">
        <v>424</v>
      </c>
      <c r="N787" s="143"/>
      <c r="O787" s="139" t="s">
        <v>426</v>
      </c>
      <c r="P787" s="119"/>
      <c r="Q787" s="120"/>
      <c r="R787" s="120"/>
      <c r="S787" s="119"/>
      <c r="T787" s="119"/>
    </row>
    <row r="788" spans="1:21">
      <c r="B788" s="131" t="s">
        <v>437</v>
      </c>
      <c r="C788" s="132"/>
      <c r="D788" s="133" t="s">
        <v>1147</v>
      </c>
      <c r="E788" s="598" t="b">
        <f>'消耗品-中間3'!L12</f>
        <v>1</v>
      </c>
      <c r="F788" s="598" t="b">
        <f t="shared" si="33"/>
        <v>1</v>
      </c>
      <c r="G788" s="598" t="b">
        <f t="shared" si="34"/>
        <v>1</v>
      </c>
      <c r="H788" s="603" t="b">
        <f t="shared" si="35"/>
        <v>1</v>
      </c>
      <c r="I788" s="608"/>
      <c r="J788" s="607"/>
      <c r="K788" s="131" t="s">
        <v>433</v>
      </c>
      <c r="L788" s="887"/>
      <c r="M788" s="137" t="s">
        <v>424</v>
      </c>
      <c r="N788" s="143"/>
      <c r="O788" s="139" t="s">
        <v>426</v>
      </c>
      <c r="P788" s="119"/>
      <c r="Q788" s="120"/>
      <c r="R788" s="120"/>
      <c r="S788" s="119"/>
      <c r="T788" s="119"/>
    </row>
    <row r="789" spans="1:21">
      <c r="B789" s="131" t="s">
        <v>438</v>
      </c>
      <c r="C789" s="132"/>
      <c r="D789" s="133" t="s">
        <v>1148</v>
      </c>
      <c r="E789" s="598" t="b">
        <f>'消耗品-中間3'!L13</f>
        <v>1</v>
      </c>
      <c r="F789" s="598" t="b">
        <f t="shared" si="33"/>
        <v>1</v>
      </c>
      <c r="G789" s="598" t="b">
        <f t="shared" si="34"/>
        <v>1</v>
      </c>
      <c r="H789" s="603" t="b">
        <f t="shared" si="35"/>
        <v>1</v>
      </c>
      <c r="I789" s="608"/>
      <c r="J789" s="604" t="s">
        <v>439</v>
      </c>
      <c r="K789" s="136" t="s">
        <v>422</v>
      </c>
      <c r="L789" s="887"/>
      <c r="M789" s="137" t="s">
        <v>424</v>
      </c>
      <c r="N789" s="143"/>
      <c r="O789" s="139" t="s">
        <v>426</v>
      </c>
      <c r="P789" s="119"/>
      <c r="Q789" s="120"/>
      <c r="R789" s="120"/>
      <c r="S789" s="119"/>
      <c r="T789" s="119"/>
    </row>
    <row r="790" spans="1:21">
      <c r="B790" s="131" t="s">
        <v>440</v>
      </c>
      <c r="C790" s="132"/>
      <c r="D790" s="133" t="s">
        <v>1149</v>
      </c>
      <c r="E790" s="598" t="b">
        <f>'消耗品-中間3'!L14</f>
        <v>1</v>
      </c>
      <c r="F790" s="598" t="b">
        <f t="shared" si="33"/>
        <v>1</v>
      </c>
      <c r="G790" s="598" t="b">
        <f t="shared" si="34"/>
        <v>1</v>
      </c>
      <c r="H790" s="603" t="b">
        <f t="shared" si="35"/>
        <v>1</v>
      </c>
      <c r="I790" s="608"/>
      <c r="J790" s="606"/>
      <c r="K790" s="131" t="s">
        <v>428</v>
      </c>
      <c r="L790" s="887"/>
      <c r="M790" s="137" t="s">
        <v>424</v>
      </c>
      <c r="N790" s="143"/>
      <c r="O790" s="139" t="s">
        <v>426</v>
      </c>
      <c r="P790" s="119"/>
      <c r="Q790" s="120"/>
      <c r="R790" s="120"/>
      <c r="S790" s="119"/>
      <c r="T790" s="119"/>
    </row>
    <row r="791" spans="1:21">
      <c r="B791" s="131" t="s">
        <v>441</v>
      </c>
      <c r="C791" s="132"/>
      <c r="D791" s="133" t="s">
        <v>1150</v>
      </c>
      <c r="E791" s="598" t="b">
        <f>'消耗品-中間3'!L15</f>
        <v>1</v>
      </c>
      <c r="F791" s="598" t="b">
        <f t="shared" si="33"/>
        <v>1</v>
      </c>
      <c r="G791" s="598" t="b">
        <f t="shared" si="34"/>
        <v>1</v>
      </c>
      <c r="H791" s="603" t="b">
        <f t="shared" si="35"/>
        <v>1</v>
      </c>
      <c r="I791" s="608"/>
      <c r="J791" s="606"/>
      <c r="K791" s="131" t="s">
        <v>430</v>
      </c>
      <c r="L791" s="887"/>
      <c r="M791" s="137" t="s">
        <v>424</v>
      </c>
      <c r="N791" s="143"/>
      <c r="O791" s="139" t="s">
        <v>426</v>
      </c>
      <c r="P791" s="119"/>
      <c r="Q791" s="120"/>
      <c r="R791" s="120"/>
      <c r="S791" s="119"/>
      <c r="T791" s="119"/>
    </row>
    <row r="792" spans="1:21">
      <c r="B792" s="131" t="s">
        <v>442</v>
      </c>
      <c r="C792" s="132"/>
      <c r="D792" s="133" t="s">
        <v>1151</v>
      </c>
      <c r="E792" s="598" t="b">
        <f>'消耗品-中間3'!L16</f>
        <v>1</v>
      </c>
      <c r="F792" s="598" t="b">
        <f t="shared" si="33"/>
        <v>1</v>
      </c>
      <c r="G792" s="598" t="b">
        <f t="shared" si="34"/>
        <v>1</v>
      </c>
      <c r="H792" s="603" t="b">
        <f t="shared" si="35"/>
        <v>1</v>
      </c>
      <c r="I792" s="608"/>
      <c r="J792" s="607"/>
      <c r="K792" s="131" t="s">
        <v>433</v>
      </c>
      <c r="L792" s="887"/>
      <c r="M792" s="137" t="s">
        <v>424</v>
      </c>
      <c r="N792" s="143"/>
      <c r="O792" s="139" t="s">
        <v>426</v>
      </c>
      <c r="P792" s="119"/>
      <c r="Q792" s="120"/>
      <c r="R792" s="120"/>
      <c r="S792" s="119"/>
      <c r="T792" s="119"/>
    </row>
    <row r="793" spans="1:21">
      <c r="B793" s="131" t="s">
        <v>443</v>
      </c>
      <c r="C793" s="132"/>
      <c r="D793" s="133" t="s">
        <v>1152</v>
      </c>
      <c r="E793" s="598" t="str">
        <f>'消耗品-中間3'!L17</f>
        <v>-</v>
      </c>
      <c r="F793" s="598" t="str">
        <f t="shared" si="33"/>
        <v>-</v>
      </c>
      <c r="G793" s="598" t="str">
        <f t="shared" si="34"/>
        <v>-</v>
      </c>
      <c r="H793" s="603" t="str">
        <f t="shared" si="35"/>
        <v>-</v>
      </c>
      <c r="I793" s="157"/>
      <c r="J793" s="165" t="s">
        <v>439</v>
      </c>
      <c r="K793" s="131" t="s">
        <v>444</v>
      </c>
      <c r="L793" s="887"/>
      <c r="M793" s="159" t="s">
        <v>445</v>
      </c>
      <c r="N793" s="160"/>
      <c r="O793" s="161" t="s">
        <v>446</v>
      </c>
      <c r="P793" s="162"/>
      <c r="Q793" s="163"/>
      <c r="R793" s="163"/>
      <c r="S793" s="162"/>
      <c r="T793" s="162"/>
      <c r="U793" s="164"/>
    </row>
    <row r="794" spans="1:21">
      <c r="B794" s="131" t="s">
        <v>447</v>
      </c>
      <c r="C794" s="132"/>
      <c r="D794" s="133" t="s">
        <v>1153</v>
      </c>
      <c r="E794" s="598" t="str">
        <f>'消耗品-中間3'!L18</f>
        <v>-</v>
      </c>
      <c r="F794" s="598" t="str">
        <f t="shared" si="33"/>
        <v>-</v>
      </c>
      <c r="G794" s="598" t="str">
        <f t="shared" si="34"/>
        <v>-</v>
      </c>
      <c r="H794" s="603" t="str">
        <f t="shared" si="35"/>
        <v>-</v>
      </c>
      <c r="I794" s="157"/>
      <c r="J794" s="165" t="s">
        <v>448</v>
      </c>
      <c r="K794" s="131" t="s">
        <v>449</v>
      </c>
      <c r="L794" s="887"/>
      <c r="M794" s="159" t="s">
        <v>445</v>
      </c>
      <c r="N794" s="160"/>
      <c r="O794" s="183" t="s">
        <v>467</v>
      </c>
      <c r="P794" s="162"/>
      <c r="Q794" s="163"/>
      <c r="R794" s="163"/>
      <c r="S794" s="162"/>
      <c r="T794" s="162"/>
    </row>
    <row r="795" spans="1:21" s="164" customFormat="1">
      <c r="A795" s="154"/>
      <c r="B795" s="131" t="s">
        <v>1141</v>
      </c>
      <c r="C795" s="132"/>
      <c r="D795" s="133"/>
      <c r="E795" s="598" t="str">
        <f>'消耗品-中間3'!L19</f>
        <v>-</v>
      </c>
      <c r="F795" s="598" t="str">
        <f t="shared" si="33"/>
        <v>-</v>
      </c>
      <c r="G795" s="598" t="str">
        <f t="shared" si="34"/>
        <v>-</v>
      </c>
      <c r="H795" s="603" t="str">
        <f t="shared" si="35"/>
        <v>-</v>
      </c>
      <c r="I795" s="157"/>
      <c r="J795" s="609"/>
      <c r="K795" s="610"/>
      <c r="L795" s="887"/>
      <c r="M795" s="159"/>
      <c r="N795" s="160"/>
      <c r="O795" s="183" t="s">
        <v>467</v>
      </c>
      <c r="P795" s="162"/>
      <c r="Q795" s="163"/>
      <c r="R795" s="163"/>
      <c r="S795" s="162"/>
      <c r="T795" s="162"/>
      <c r="U795" s="103"/>
    </row>
    <row r="796" spans="1:21">
      <c r="B796" s="131" t="s">
        <v>450</v>
      </c>
      <c r="C796" s="132"/>
      <c r="D796" s="133" t="s">
        <v>1154</v>
      </c>
      <c r="E796" s="598" t="b">
        <f>'消耗品-中間3'!L20</f>
        <v>1</v>
      </c>
      <c r="F796" s="598" t="b">
        <f t="shared" si="33"/>
        <v>1</v>
      </c>
      <c r="G796" s="598" t="b">
        <f t="shared" si="34"/>
        <v>1</v>
      </c>
      <c r="H796" s="603" t="b">
        <f t="shared" si="35"/>
        <v>1</v>
      </c>
      <c r="I796" s="608"/>
      <c r="J796" s="165" t="s">
        <v>451</v>
      </c>
      <c r="K796" s="131" t="s">
        <v>444</v>
      </c>
      <c r="L796" s="887"/>
      <c r="M796" s="137" t="s">
        <v>424</v>
      </c>
      <c r="N796" s="143"/>
      <c r="O796" s="166" t="s">
        <v>426</v>
      </c>
      <c r="P796" s="119"/>
      <c r="Q796" s="120"/>
      <c r="R796" s="120"/>
      <c r="S796" s="119"/>
      <c r="T796" s="119"/>
    </row>
    <row r="797" spans="1:21">
      <c r="B797" s="131" t="s">
        <v>452</v>
      </c>
      <c r="C797" s="132"/>
      <c r="D797" s="133" t="s">
        <v>1155</v>
      </c>
      <c r="E797" s="598" t="str">
        <f>'消耗品-中間3'!L21</f>
        <v>-</v>
      </c>
      <c r="F797" s="598" t="str">
        <f t="shared" si="33"/>
        <v>-</v>
      </c>
      <c r="G797" s="598" t="str">
        <f t="shared" si="34"/>
        <v>-</v>
      </c>
      <c r="H797" s="603" t="str">
        <f t="shared" si="35"/>
        <v>-</v>
      </c>
      <c r="I797" s="608"/>
      <c r="J797" s="165" t="s">
        <v>453</v>
      </c>
      <c r="K797" s="131" t="s">
        <v>444</v>
      </c>
      <c r="L797" s="887"/>
      <c r="M797" s="137" t="s">
        <v>424</v>
      </c>
      <c r="N797" s="143"/>
      <c r="O797" s="183" t="s">
        <v>467</v>
      </c>
      <c r="P797" s="119"/>
      <c r="Q797" s="120"/>
      <c r="R797" s="120"/>
      <c r="S797" s="119"/>
      <c r="T797" s="119"/>
    </row>
    <row r="798" spans="1:21">
      <c r="B798" s="131" t="s">
        <v>454</v>
      </c>
      <c r="C798" s="132"/>
      <c r="D798" s="133" t="s">
        <v>1156</v>
      </c>
      <c r="E798" s="598" t="str">
        <f>'消耗品-中間3'!L22</f>
        <v>-</v>
      </c>
      <c r="F798" s="598" t="str">
        <f t="shared" si="33"/>
        <v>-</v>
      </c>
      <c r="G798" s="598" t="str">
        <f t="shared" si="34"/>
        <v>-</v>
      </c>
      <c r="H798" s="603" t="str">
        <f t="shared" si="35"/>
        <v>-</v>
      </c>
      <c r="I798" s="168"/>
      <c r="J798" s="165" t="s">
        <v>455</v>
      </c>
      <c r="K798" s="131" t="s">
        <v>449</v>
      </c>
      <c r="L798" s="887"/>
      <c r="M798" s="170" t="s">
        <v>456</v>
      </c>
      <c r="N798" s="171"/>
      <c r="O798" s="183" t="s">
        <v>467</v>
      </c>
      <c r="P798" s="172"/>
      <c r="Q798" s="173"/>
      <c r="R798" s="173"/>
      <c r="S798" s="172"/>
      <c r="T798" s="172"/>
    </row>
    <row r="799" spans="1:21">
      <c r="B799" s="131" t="s">
        <v>457</v>
      </c>
      <c r="C799" s="132"/>
      <c r="D799" s="133" t="s">
        <v>1157</v>
      </c>
      <c r="E799" s="598" t="str">
        <f>'消耗品-中間3'!L23</f>
        <v>-</v>
      </c>
      <c r="F799" s="598" t="str">
        <f t="shared" si="33"/>
        <v>-</v>
      </c>
      <c r="G799" s="598" t="str">
        <f t="shared" si="34"/>
        <v>-</v>
      </c>
      <c r="H799" s="603" t="str">
        <f t="shared" si="35"/>
        <v>-</v>
      </c>
      <c r="I799" s="608"/>
      <c r="J799" s="165" t="s">
        <v>395</v>
      </c>
      <c r="K799" s="131" t="s">
        <v>433</v>
      </c>
      <c r="L799" s="887"/>
      <c r="M799" s="137" t="s">
        <v>424</v>
      </c>
      <c r="N799" s="143"/>
      <c r="O799" s="183" t="s">
        <v>467</v>
      </c>
      <c r="P799" s="119"/>
      <c r="Q799" s="120"/>
      <c r="R799" s="120"/>
      <c r="S799" s="119"/>
      <c r="T799" s="119"/>
    </row>
    <row r="800" spans="1:21">
      <c r="B800" s="131" t="s">
        <v>458</v>
      </c>
      <c r="C800" s="132"/>
      <c r="D800" s="133" t="s">
        <v>1158</v>
      </c>
      <c r="E800" s="598" t="str">
        <f>'消耗品-中間3'!L24</f>
        <v>-</v>
      </c>
      <c r="F800" s="598" t="str">
        <f t="shared" si="33"/>
        <v>-</v>
      </c>
      <c r="G800" s="598" t="str">
        <f t="shared" si="34"/>
        <v>-</v>
      </c>
      <c r="H800" s="603" t="str">
        <f t="shared" si="35"/>
        <v>-</v>
      </c>
      <c r="I800" s="608"/>
      <c r="J800" s="165" t="s">
        <v>459</v>
      </c>
      <c r="K800" s="131" t="s">
        <v>444</v>
      </c>
      <c r="L800" s="887"/>
      <c r="M800" s="175" t="s">
        <v>460</v>
      </c>
      <c r="N800" s="143"/>
      <c r="O800" s="183" t="s">
        <v>467</v>
      </c>
      <c r="P800" s="162"/>
      <c r="Q800" s="120"/>
      <c r="R800" s="120"/>
      <c r="S800" s="119"/>
      <c r="T800" s="119"/>
    </row>
    <row r="801" spans="1:22">
      <c r="B801" s="131" t="s">
        <v>461</v>
      </c>
      <c r="C801" s="132"/>
      <c r="D801" s="133" t="s">
        <v>1159</v>
      </c>
      <c r="E801" s="598" t="str">
        <f>'消耗品-中間3'!L25</f>
        <v>-</v>
      </c>
      <c r="F801" s="598" t="str">
        <f t="shared" si="33"/>
        <v>-</v>
      </c>
      <c r="G801" s="598" t="str">
        <f t="shared" si="34"/>
        <v>-</v>
      </c>
      <c r="H801" s="603" t="str">
        <f t="shared" si="35"/>
        <v>-</v>
      </c>
      <c r="I801" s="157"/>
      <c r="J801" s="165" t="s">
        <v>462</v>
      </c>
      <c r="K801" s="131" t="s">
        <v>449</v>
      </c>
      <c r="L801" s="887"/>
      <c r="M801" s="175" t="s">
        <v>460</v>
      </c>
      <c r="N801" s="160"/>
      <c r="O801" s="161" t="s">
        <v>446</v>
      </c>
      <c r="P801" s="162"/>
      <c r="Q801" s="163"/>
      <c r="R801" s="163"/>
      <c r="S801" s="162"/>
      <c r="T801" s="162"/>
    </row>
    <row r="802" spans="1:22">
      <c r="B802" s="131" t="s">
        <v>394</v>
      </c>
      <c r="C802" s="132"/>
      <c r="D802" s="133" t="s">
        <v>1160</v>
      </c>
      <c r="E802" s="598" t="str">
        <f>'消耗品-中間3'!L26</f>
        <v>-</v>
      </c>
      <c r="F802" s="598" t="str">
        <f t="shared" si="33"/>
        <v>-</v>
      </c>
      <c r="G802" s="598" t="str">
        <f t="shared" si="34"/>
        <v>-</v>
      </c>
      <c r="H802" s="603" t="str">
        <f t="shared" si="35"/>
        <v>-</v>
      </c>
      <c r="I802" s="608"/>
      <c r="J802" s="165" t="s">
        <v>463</v>
      </c>
      <c r="K802" s="131" t="s">
        <v>444</v>
      </c>
      <c r="L802" s="887"/>
      <c r="M802" s="175" t="s">
        <v>460</v>
      </c>
      <c r="N802" s="143"/>
      <c r="O802" s="161" t="s">
        <v>446</v>
      </c>
      <c r="P802" s="162"/>
      <c r="Q802" s="120"/>
      <c r="R802" s="120"/>
      <c r="S802" s="119"/>
      <c r="T802" s="119"/>
    </row>
    <row r="803" spans="1:22">
      <c r="B803" s="131" t="s">
        <v>464</v>
      </c>
      <c r="C803" s="132"/>
      <c r="D803" s="133" t="s">
        <v>1161</v>
      </c>
      <c r="E803" s="598" t="str">
        <f>'消耗品-中間3'!L28</f>
        <v>-</v>
      </c>
      <c r="F803" s="598" t="str">
        <f t="shared" si="33"/>
        <v>-</v>
      </c>
      <c r="G803" s="598" t="str">
        <f t="shared" si="34"/>
        <v>-</v>
      </c>
      <c r="H803" s="603" t="str">
        <f t="shared" si="35"/>
        <v>-</v>
      </c>
      <c r="I803" s="179"/>
      <c r="J803" s="165" t="s">
        <v>465</v>
      </c>
      <c r="K803" s="131" t="s">
        <v>449</v>
      </c>
      <c r="L803" s="887"/>
      <c r="M803" s="181" t="s">
        <v>466</v>
      </c>
      <c r="N803" s="182"/>
      <c r="O803" s="183" t="s">
        <v>467</v>
      </c>
      <c r="P803" s="184"/>
      <c r="Q803" s="185"/>
      <c r="R803" s="185"/>
      <c r="S803" s="184"/>
      <c r="T803" s="184"/>
    </row>
    <row r="804" spans="1:22">
      <c r="B804" s="131" t="s">
        <v>468</v>
      </c>
      <c r="C804" s="132"/>
      <c r="D804" s="133" t="s">
        <v>1162</v>
      </c>
      <c r="E804" s="598" t="str">
        <f>'消耗品-中間3'!L33</f>
        <v>-</v>
      </c>
      <c r="F804" s="598" t="str">
        <f t="shared" si="33"/>
        <v>-</v>
      </c>
      <c r="G804" s="598" t="str">
        <f t="shared" si="34"/>
        <v>-</v>
      </c>
      <c r="H804" s="603" t="str">
        <f t="shared" si="35"/>
        <v>-</v>
      </c>
      <c r="I804" s="179"/>
      <c r="J804" s="165" t="s">
        <v>469</v>
      </c>
      <c r="K804" s="131" t="s">
        <v>449</v>
      </c>
      <c r="L804" s="887"/>
      <c r="M804" s="181" t="s">
        <v>466</v>
      </c>
      <c r="N804" s="182"/>
      <c r="O804" s="183" t="s">
        <v>467</v>
      </c>
      <c r="P804" s="184"/>
      <c r="Q804" s="185"/>
      <c r="R804" s="185"/>
      <c r="S804" s="184"/>
      <c r="T804" s="184"/>
    </row>
    <row r="805" spans="1:22">
      <c r="B805" s="131" t="s">
        <v>470</v>
      </c>
      <c r="C805" s="132"/>
      <c r="D805" s="133" t="s">
        <v>1163</v>
      </c>
      <c r="E805" s="598" t="str">
        <f>'消耗品-中間3'!L29</f>
        <v>-</v>
      </c>
      <c r="F805" s="598" t="str">
        <f t="shared" si="33"/>
        <v>-</v>
      </c>
      <c r="G805" s="598" t="str">
        <f t="shared" si="34"/>
        <v>-</v>
      </c>
      <c r="H805" s="603" t="str">
        <f t="shared" si="35"/>
        <v>-</v>
      </c>
      <c r="I805" s="157"/>
      <c r="J805" s="165" t="s">
        <v>471</v>
      </c>
      <c r="K805" s="136" t="s">
        <v>422</v>
      </c>
      <c r="L805" s="887"/>
      <c r="M805" s="159" t="s">
        <v>445</v>
      </c>
      <c r="N805" s="143"/>
      <c r="O805" s="183" t="s">
        <v>467</v>
      </c>
      <c r="P805" s="162"/>
      <c r="Q805" s="120"/>
      <c r="R805" s="120"/>
      <c r="S805" s="119"/>
      <c r="T805" s="119"/>
    </row>
    <row r="806" spans="1:22">
      <c r="B806" s="131" t="s">
        <v>472</v>
      </c>
      <c r="C806" s="132"/>
      <c r="D806" s="133" t="s">
        <v>1164</v>
      </c>
      <c r="E806" s="598" t="str">
        <f>'消耗品-中間3'!L30</f>
        <v>-</v>
      </c>
      <c r="F806" s="598" t="str">
        <f t="shared" si="33"/>
        <v>-</v>
      </c>
      <c r="G806" s="598" t="str">
        <f t="shared" si="34"/>
        <v>-</v>
      </c>
      <c r="H806" s="603" t="str">
        <f t="shared" si="35"/>
        <v>-</v>
      </c>
      <c r="I806" s="157"/>
      <c r="J806" s="165" t="s">
        <v>471</v>
      </c>
      <c r="K806" s="131" t="s">
        <v>428</v>
      </c>
      <c r="L806" s="887"/>
      <c r="M806" s="159" t="s">
        <v>445</v>
      </c>
      <c r="N806" s="143"/>
      <c r="O806" s="183" t="s">
        <v>467</v>
      </c>
      <c r="P806" s="162"/>
      <c r="Q806" s="120"/>
      <c r="R806" s="120"/>
      <c r="S806" s="119"/>
      <c r="T806" s="119"/>
    </row>
    <row r="807" spans="1:22">
      <c r="B807" s="131" t="s">
        <v>473</v>
      </c>
      <c r="C807" s="132"/>
      <c r="D807" s="133" t="s">
        <v>1165</v>
      </c>
      <c r="E807" s="598" t="str">
        <f>'消耗品-中間3'!L31</f>
        <v>-</v>
      </c>
      <c r="F807" s="598" t="str">
        <f t="shared" si="33"/>
        <v>-</v>
      </c>
      <c r="G807" s="598" t="str">
        <f t="shared" si="34"/>
        <v>-</v>
      </c>
      <c r="H807" s="603" t="str">
        <f t="shared" si="35"/>
        <v>-</v>
      </c>
      <c r="I807" s="157"/>
      <c r="J807" s="165" t="s">
        <v>471</v>
      </c>
      <c r="K807" s="131" t="s">
        <v>430</v>
      </c>
      <c r="L807" s="887"/>
      <c r="M807" s="159" t="s">
        <v>445</v>
      </c>
      <c r="N807" s="143"/>
      <c r="O807" s="183" t="s">
        <v>467</v>
      </c>
      <c r="P807" s="162"/>
      <c r="Q807" s="120"/>
      <c r="R807" s="120"/>
      <c r="S807" s="119"/>
      <c r="T807" s="119"/>
      <c r="U807" s="119"/>
    </row>
    <row r="808" spans="1:22">
      <c r="B808" s="131" t="s">
        <v>474</v>
      </c>
      <c r="C808" s="132"/>
      <c r="D808" s="133" t="s">
        <v>1166</v>
      </c>
      <c r="E808" s="598" t="str">
        <f>'消耗品-中間3'!L32</f>
        <v>-</v>
      </c>
      <c r="F808" s="598" t="str">
        <f t="shared" si="33"/>
        <v>-</v>
      </c>
      <c r="G808" s="598" t="str">
        <f t="shared" si="34"/>
        <v>-</v>
      </c>
      <c r="H808" s="603" t="str">
        <f t="shared" si="35"/>
        <v>-</v>
      </c>
      <c r="I808" s="157"/>
      <c r="J808" s="165" t="s">
        <v>471</v>
      </c>
      <c r="K808" s="131" t="s">
        <v>433</v>
      </c>
      <c r="L808" s="887"/>
      <c r="M808" s="159" t="s">
        <v>445</v>
      </c>
      <c r="N808" s="143"/>
      <c r="O808" s="183" t="s">
        <v>467</v>
      </c>
      <c r="P808" s="162"/>
      <c r="Q808" s="120"/>
      <c r="R808" s="120"/>
      <c r="S808" s="119"/>
      <c r="T808" s="119"/>
      <c r="U808" s="119"/>
    </row>
    <row r="809" spans="1:22">
      <c r="B809" s="131" t="s">
        <v>483</v>
      </c>
      <c r="C809" s="132"/>
      <c r="D809" s="133" t="s">
        <v>1167</v>
      </c>
      <c r="E809" s="598" t="str">
        <f>'消耗品-中間3'!L34</f>
        <v>-</v>
      </c>
      <c r="F809" s="598" t="str">
        <f t="shared" si="33"/>
        <v>-</v>
      </c>
      <c r="G809" s="598" t="str">
        <f t="shared" si="34"/>
        <v>-</v>
      </c>
      <c r="H809" s="603" t="str">
        <f t="shared" si="35"/>
        <v>-</v>
      </c>
      <c r="I809" s="157"/>
      <c r="J809" s="165" t="s">
        <v>483</v>
      </c>
      <c r="K809" s="131" t="s">
        <v>449</v>
      </c>
      <c r="L809" s="887"/>
      <c r="M809" s="159" t="s">
        <v>445</v>
      </c>
      <c r="N809" s="160"/>
      <c r="O809" s="183" t="s">
        <v>467</v>
      </c>
      <c r="P809" s="162"/>
      <c r="Q809" s="163"/>
      <c r="R809" s="163"/>
      <c r="S809" s="162"/>
      <c r="T809" s="162"/>
      <c r="U809" s="119"/>
      <c r="V809" s="119"/>
    </row>
    <row r="810" spans="1:22">
      <c r="B810" s="131" t="s">
        <v>484</v>
      </c>
      <c r="C810" s="132"/>
      <c r="D810" s="133" t="s">
        <v>1168</v>
      </c>
      <c r="E810" s="598" t="str">
        <f>'消耗品-中間3'!L35</f>
        <v>-</v>
      </c>
      <c r="F810" s="598" t="str">
        <f t="shared" si="33"/>
        <v>-</v>
      </c>
      <c r="G810" s="598" t="str">
        <f t="shared" si="34"/>
        <v>-</v>
      </c>
      <c r="H810" s="603" t="str">
        <f t="shared" si="35"/>
        <v>-</v>
      </c>
      <c r="I810" s="157"/>
      <c r="J810" s="165" t="s">
        <v>484</v>
      </c>
      <c r="K810" s="131" t="s">
        <v>449</v>
      </c>
      <c r="L810" s="887"/>
      <c r="M810" s="159" t="s">
        <v>445</v>
      </c>
      <c r="N810" s="160"/>
      <c r="O810" s="183" t="s">
        <v>467</v>
      </c>
      <c r="P810" s="162"/>
      <c r="Q810" s="163"/>
      <c r="R810" s="163"/>
      <c r="S810" s="162"/>
      <c r="T810" s="162"/>
      <c r="U810" s="148"/>
      <c r="V810" s="119"/>
    </row>
    <row r="811" spans="1:22">
      <c r="B811" s="131" t="s">
        <v>485</v>
      </c>
      <c r="C811" s="132"/>
      <c r="D811" s="133" t="s">
        <v>1169</v>
      </c>
      <c r="E811" s="598" t="str">
        <f>'消耗品-中間3'!L36</f>
        <v>-</v>
      </c>
      <c r="F811" s="598" t="str">
        <f t="shared" si="33"/>
        <v>-</v>
      </c>
      <c r="G811" s="598" t="str">
        <f t="shared" si="34"/>
        <v>-</v>
      </c>
      <c r="H811" s="603" t="str">
        <f t="shared" si="35"/>
        <v>-</v>
      </c>
      <c r="I811" s="157"/>
      <c r="J811" s="165" t="s">
        <v>485</v>
      </c>
      <c r="K811" s="131" t="s">
        <v>449</v>
      </c>
      <c r="L811" s="887"/>
      <c r="M811" s="159" t="s">
        <v>445</v>
      </c>
      <c r="N811" s="160"/>
      <c r="O811" s="183" t="s">
        <v>467</v>
      </c>
      <c r="P811" s="162"/>
      <c r="Q811" s="163"/>
      <c r="R811" s="163"/>
      <c r="S811" s="162"/>
      <c r="T811" s="162"/>
      <c r="U811" s="119"/>
      <c r="V811" s="119"/>
    </row>
    <row r="812" spans="1:22" s="150" customFormat="1">
      <c r="A812" s="600"/>
      <c r="B812" s="131" t="s">
        <v>1140</v>
      </c>
      <c r="C812" s="132"/>
      <c r="D812" s="133"/>
      <c r="E812" s="598" t="str">
        <f>'消耗品-中間3'!L37</f>
        <v>-</v>
      </c>
      <c r="F812" s="598" t="str">
        <f t="shared" si="33"/>
        <v>-</v>
      </c>
      <c r="G812" s="598" t="str">
        <f t="shared" si="34"/>
        <v>-</v>
      </c>
      <c r="H812" s="603" t="str">
        <f t="shared" si="35"/>
        <v>-</v>
      </c>
      <c r="I812" s="157"/>
      <c r="J812" s="609"/>
      <c r="K812" s="610"/>
      <c r="L812" s="887"/>
      <c r="M812" s="159"/>
      <c r="N812" s="160"/>
      <c r="O812" s="183" t="s">
        <v>467</v>
      </c>
      <c r="P812" s="162"/>
      <c r="Q812" s="163"/>
      <c r="R812" s="163"/>
      <c r="S812" s="162"/>
      <c r="T812" s="162"/>
      <c r="U812" s="119"/>
      <c r="V812" s="148"/>
    </row>
    <row r="813" spans="1:22">
      <c r="B813" s="131" t="s">
        <v>1139</v>
      </c>
      <c r="C813" s="132"/>
      <c r="D813" s="133"/>
      <c r="E813" s="598" t="str">
        <f>'消耗品-中間3'!L27</f>
        <v>-</v>
      </c>
      <c r="F813" s="598" t="str">
        <f t="shared" si="33"/>
        <v>-</v>
      </c>
      <c r="G813" s="598" t="str">
        <f t="shared" si="34"/>
        <v>-</v>
      </c>
      <c r="H813" s="603" t="str">
        <f t="shared" si="35"/>
        <v>-</v>
      </c>
      <c r="I813" s="157"/>
      <c r="J813" s="609"/>
      <c r="K813" s="610"/>
      <c r="L813" s="887"/>
      <c r="M813" s="159"/>
      <c r="N813" s="160"/>
      <c r="O813" s="183" t="s">
        <v>467</v>
      </c>
      <c r="P813" s="162"/>
      <c r="Q813" s="163"/>
      <c r="R813" s="163"/>
      <c r="S813" s="162"/>
      <c r="T813" s="162"/>
      <c r="U813" s="119"/>
      <c r="V813" s="119"/>
    </row>
    <row r="814" spans="1:22">
      <c r="B814" s="131" t="s">
        <v>475</v>
      </c>
      <c r="C814" s="132"/>
      <c r="D814" s="133" t="s">
        <v>1170</v>
      </c>
      <c r="E814" s="598" t="str">
        <f>'消耗品-中間3'!L38</f>
        <v>-</v>
      </c>
      <c r="F814" s="598" t="str">
        <f t="shared" si="33"/>
        <v>-</v>
      </c>
      <c r="G814" s="598" t="str">
        <f t="shared" si="34"/>
        <v>-</v>
      </c>
      <c r="H814" s="603" t="str">
        <f t="shared" si="35"/>
        <v>-</v>
      </c>
      <c r="I814" s="157"/>
      <c r="J814" s="165" t="s">
        <v>476</v>
      </c>
      <c r="K814" s="131" t="s">
        <v>477</v>
      </c>
      <c r="L814" s="887"/>
      <c r="M814" s="159" t="s">
        <v>445</v>
      </c>
      <c r="N814" s="143"/>
      <c r="O814" s="183" t="s">
        <v>467</v>
      </c>
      <c r="P814" s="162"/>
      <c r="Q814" s="120"/>
      <c r="R814" s="120"/>
      <c r="S814" s="119"/>
      <c r="T814" s="119"/>
      <c r="U814" s="119"/>
      <c r="V814" s="119"/>
    </row>
    <row r="815" spans="1:22">
      <c r="B815" s="131" t="s">
        <v>478</v>
      </c>
      <c r="C815" s="132"/>
      <c r="D815" s="133" t="s">
        <v>1171</v>
      </c>
      <c r="E815" s="598" t="str">
        <f>'消耗品-中間3'!L39</f>
        <v>-</v>
      </c>
      <c r="F815" s="598" t="str">
        <f t="shared" si="33"/>
        <v>-</v>
      </c>
      <c r="G815" s="598" t="str">
        <f t="shared" si="34"/>
        <v>-</v>
      </c>
      <c r="H815" s="603" t="str">
        <f t="shared" si="35"/>
        <v>-</v>
      </c>
      <c r="I815" s="157"/>
      <c r="J815" s="165" t="s">
        <v>476</v>
      </c>
      <c r="K815" s="131" t="s">
        <v>477</v>
      </c>
      <c r="L815" s="887"/>
      <c r="M815" s="159"/>
      <c r="N815" s="143"/>
      <c r="O815" s="183" t="s">
        <v>467</v>
      </c>
      <c r="P815" s="184"/>
      <c r="Q815" s="120"/>
      <c r="R815" s="120"/>
      <c r="S815" s="119"/>
      <c r="T815" s="119"/>
      <c r="U815" s="119"/>
      <c r="V815" s="119"/>
    </row>
    <row r="816" spans="1:22">
      <c r="B816" s="131" t="s">
        <v>479</v>
      </c>
      <c r="C816" s="132"/>
      <c r="D816" s="133" t="s">
        <v>1172</v>
      </c>
      <c r="E816" s="598" t="str">
        <f>'消耗品-中間3'!L40</f>
        <v>-</v>
      </c>
      <c r="F816" s="598" t="str">
        <f t="shared" si="33"/>
        <v>-</v>
      </c>
      <c r="G816" s="598" t="str">
        <f t="shared" si="34"/>
        <v>-</v>
      </c>
      <c r="H816" s="603" t="str">
        <f t="shared" si="35"/>
        <v>-</v>
      </c>
      <c r="I816" s="157"/>
      <c r="J816" s="165" t="s">
        <v>476</v>
      </c>
      <c r="K816" s="131" t="s">
        <v>477</v>
      </c>
      <c r="L816" s="887"/>
      <c r="M816" s="159" t="s">
        <v>445</v>
      </c>
      <c r="N816" s="143"/>
      <c r="O816" s="183" t="s">
        <v>467</v>
      </c>
      <c r="P816" s="184"/>
      <c r="Q816" s="120"/>
      <c r="R816" s="120"/>
      <c r="S816" s="119"/>
      <c r="T816" s="119"/>
      <c r="U816" s="119"/>
      <c r="V816" s="119"/>
    </row>
    <row r="817" spans="1:22">
      <c r="B817" s="131" t="s">
        <v>480</v>
      </c>
      <c r="C817" s="132"/>
      <c r="D817" s="133" t="s">
        <v>1173</v>
      </c>
      <c r="E817" s="598" t="str">
        <f>'消耗品-中間3'!L41</f>
        <v>-</v>
      </c>
      <c r="F817" s="598" t="str">
        <f t="shared" si="33"/>
        <v>-</v>
      </c>
      <c r="G817" s="598" t="str">
        <f t="shared" si="34"/>
        <v>-</v>
      </c>
      <c r="H817" s="603" t="str">
        <f t="shared" si="35"/>
        <v>-</v>
      </c>
      <c r="I817" s="157"/>
      <c r="J817" s="165" t="s">
        <v>476</v>
      </c>
      <c r="K817" s="131" t="s">
        <v>477</v>
      </c>
      <c r="L817" s="887"/>
      <c r="M817" s="159" t="s">
        <v>445</v>
      </c>
      <c r="N817" s="143"/>
      <c r="O817" s="183" t="s">
        <v>467</v>
      </c>
      <c r="P817" s="184"/>
      <c r="Q817" s="120"/>
      <c r="R817" s="120"/>
      <c r="S817" s="119"/>
      <c r="T817" s="119"/>
      <c r="U817" s="162"/>
      <c r="V817" s="119"/>
    </row>
    <row r="818" spans="1:22">
      <c r="B818" s="131" t="s">
        <v>481</v>
      </c>
      <c r="C818" s="132"/>
      <c r="D818" s="133" t="s">
        <v>1174</v>
      </c>
      <c r="E818" s="598" t="str">
        <f>'消耗品-中間3'!L42</f>
        <v>-</v>
      </c>
      <c r="F818" s="598" t="str">
        <f t="shared" si="33"/>
        <v>-</v>
      </c>
      <c r="G818" s="598" t="str">
        <f t="shared" si="34"/>
        <v>-</v>
      </c>
      <c r="H818" s="603" t="str">
        <f t="shared" si="35"/>
        <v>-</v>
      </c>
      <c r="I818" s="157"/>
      <c r="J818" s="165" t="s">
        <v>482</v>
      </c>
      <c r="K818" s="131" t="s">
        <v>477</v>
      </c>
      <c r="L818" s="887"/>
      <c r="M818" s="159" t="s">
        <v>445</v>
      </c>
      <c r="N818" s="143"/>
      <c r="O818" s="183" t="s">
        <v>467</v>
      </c>
      <c r="P818" s="184"/>
      <c r="Q818" s="120"/>
      <c r="R818" s="120"/>
      <c r="S818" s="119"/>
      <c r="T818" s="119"/>
      <c r="U818" s="162"/>
      <c r="V818" s="119"/>
    </row>
    <row r="819" spans="1:22" s="164" customFormat="1">
      <c r="A819" s="154"/>
      <c r="B819" s="131" t="s">
        <v>859</v>
      </c>
      <c r="C819" s="132"/>
      <c r="D819" s="133" t="s">
        <v>1175</v>
      </c>
      <c r="E819" s="598" t="str">
        <f>'消耗品-中間3'!L43</f>
        <v>-</v>
      </c>
      <c r="F819" s="598" t="str">
        <f t="shared" si="33"/>
        <v>-</v>
      </c>
      <c r="G819" s="598" t="str">
        <f t="shared" si="34"/>
        <v>-</v>
      </c>
      <c r="H819" s="603" t="str">
        <f t="shared" si="35"/>
        <v>-</v>
      </c>
      <c r="I819" s="477"/>
      <c r="J819" s="411" t="s">
        <v>860</v>
      </c>
      <c r="K819" s="137" t="s">
        <v>488</v>
      </c>
      <c r="L819" s="887"/>
      <c r="M819" s="159"/>
      <c r="N819" s="143"/>
      <c r="O819" s="183" t="s">
        <v>467</v>
      </c>
      <c r="P819" s="184"/>
      <c r="Q819" s="478"/>
      <c r="R819" s="479"/>
      <c r="S819" s="480"/>
      <c r="T819" s="480"/>
      <c r="U819" s="162"/>
      <c r="V819" s="162"/>
    </row>
    <row r="820" spans="1:22" s="164" customFormat="1">
      <c r="A820" s="154"/>
      <c r="B820" s="131" t="s">
        <v>861</v>
      </c>
      <c r="C820" s="132"/>
      <c r="D820" s="133" t="s">
        <v>1176</v>
      </c>
      <c r="E820" s="598" t="str">
        <f>'消耗品-中間3'!L44</f>
        <v>-</v>
      </c>
      <c r="F820" s="598" t="str">
        <f t="shared" si="33"/>
        <v>-</v>
      </c>
      <c r="G820" s="598" t="str">
        <f t="shared" si="34"/>
        <v>-</v>
      </c>
      <c r="H820" s="603" t="str">
        <f t="shared" si="35"/>
        <v>-</v>
      </c>
      <c r="I820" s="477"/>
      <c r="J820" s="611" t="s">
        <v>1142</v>
      </c>
      <c r="K820" s="612" t="s">
        <v>739</v>
      </c>
      <c r="L820" s="887"/>
      <c r="M820" s="159"/>
      <c r="N820" s="143"/>
      <c r="O820" s="183" t="s">
        <v>467</v>
      </c>
      <c r="P820" s="184"/>
      <c r="Q820" s="478"/>
      <c r="R820" s="479"/>
      <c r="S820" s="480"/>
      <c r="T820" s="480"/>
      <c r="U820" s="119"/>
      <c r="V820" s="162"/>
    </row>
    <row r="821" spans="1:22" s="164" customFormat="1">
      <c r="A821" s="154"/>
      <c r="B821" s="131" t="s">
        <v>486</v>
      </c>
      <c r="C821" s="132"/>
      <c r="D821" s="133" t="s">
        <v>1177</v>
      </c>
      <c r="E821" s="598" t="str">
        <f>'消耗品-中間3'!L45</f>
        <v>-</v>
      </c>
      <c r="F821" s="598" t="str">
        <f t="shared" si="33"/>
        <v>-</v>
      </c>
      <c r="G821" s="598" t="str">
        <f t="shared" si="34"/>
        <v>-</v>
      </c>
      <c r="H821" s="603" t="str">
        <f t="shared" si="35"/>
        <v>-</v>
      </c>
      <c r="I821" s="187"/>
      <c r="J821" s="413" t="s">
        <v>487</v>
      </c>
      <c r="K821" s="612" t="s">
        <v>739</v>
      </c>
      <c r="L821" s="887"/>
      <c r="M821" s="181" t="s">
        <v>466</v>
      </c>
      <c r="N821" s="182"/>
      <c r="O821" s="183" t="s">
        <v>467</v>
      </c>
      <c r="P821" s="184"/>
      <c r="Q821" s="185"/>
      <c r="R821" s="185"/>
      <c r="S821" s="184"/>
      <c r="T821" s="184"/>
      <c r="U821" s="119"/>
      <c r="V821" s="162"/>
    </row>
    <row r="822" spans="1:22">
      <c r="B822" s="131" t="s">
        <v>489</v>
      </c>
      <c r="C822" s="132"/>
      <c r="D822" s="133" t="s">
        <v>1178</v>
      </c>
      <c r="E822" s="598" t="str">
        <f>'消耗品-中間3'!L46</f>
        <v>-</v>
      </c>
      <c r="F822" s="598" t="str">
        <f t="shared" si="33"/>
        <v>-</v>
      </c>
      <c r="G822" s="598" t="str">
        <f t="shared" si="34"/>
        <v>-</v>
      </c>
      <c r="H822" s="603" t="str">
        <f t="shared" si="35"/>
        <v>-</v>
      </c>
      <c r="I822" s="187"/>
      <c r="J822" s="413" t="s">
        <v>490</v>
      </c>
      <c r="K822" s="612" t="s">
        <v>739</v>
      </c>
      <c r="L822" s="887"/>
      <c r="M822" s="181" t="s">
        <v>466</v>
      </c>
      <c r="N822" s="182"/>
      <c r="O822" s="183" t="s">
        <v>467</v>
      </c>
      <c r="P822" s="190"/>
      <c r="Q822" s="185"/>
      <c r="R822" s="185"/>
      <c r="S822" s="184"/>
      <c r="T822" s="184"/>
      <c r="U822" s="172"/>
      <c r="V822" s="119"/>
    </row>
    <row r="823" spans="1:22">
      <c r="B823" s="131" t="s">
        <v>492</v>
      </c>
      <c r="C823" s="132"/>
      <c r="D823" s="133" t="s">
        <v>1179</v>
      </c>
      <c r="E823" s="598" t="str">
        <f>'消耗品-中間3'!L47</f>
        <v>-</v>
      </c>
      <c r="F823" s="598" t="str">
        <f t="shared" si="33"/>
        <v>-</v>
      </c>
      <c r="G823" s="598" t="str">
        <f t="shared" si="34"/>
        <v>-</v>
      </c>
      <c r="H823" s="603" t="str">
        <f t="shared" si="35"/>
        <v>-</v>
      </c>
      <c r="I823" s="187"/>
      <c r="J823" s="413" t="s">
        <v>493</v>
      </c>
      <c r="K823" s="612" t="s">
        <v>739</v>
      </c>
      <c r="L823" s="887"/>
      <c r="M823" s="181" t="s">
        <v>466</v>
      </c>
      <c r="N823" s="182"/>
      <c r="O823" s="183" t="s">
        <v>467</v>
      </c>
      <c r="P823" s="190"/>
      <c r="Q823" s="185"/>
      <c r="R823" s="185"/>
      <c r="S823" s="184"/>
      <c r="T823" s="184"/>
      <c r="U823" s="119"/>
      <c r="V823" s="119"/>
    </row>
    <row r="824" spans="1:22" s="174" customFormat="1">
      <c r="A824" s="601"/>
      <c r="B824" s="131" t="s">
        <v>494</v>
      </c>
      <c r="C824" s="132"/>
      <c r="D824" s="151" t="s">
        <v>1180</v>
      </c>
      <c r="E824" s="599" t="str">
        <f>'消耗品-中間3'!L48</f>
        <v>-</v>
      </c>
      <c r="F824" s="599" t="str">
        <f t="shared" si="33"/>
        <v>-</v>
      </c>
      <c r="G824" s="599" t="str">
        <f t="shared" si="34"/>
        <v>-</v>
      </c>
      <c r="H824" s="603" t="str">
        <f t="shared" si="35"/>
        <v>-</v>
      </c>
      <c r="I824" s="191"/>
      <c r="J824" s="413" t="s">
        <v>495</v>
      </c>
      <c r="K824" s="612" t="s">
        <v>739</v>
      </c>
      <c r="L824" s="888"/>
      <c r="M824" s="181" t="s">
        <v>466</v>
      </c>
      <c r="N824" s="193"/>
      <c r="O824" s="183" t="s">
        <v>467</v>
      </c>
      <c r="P824" s="190"/>
      <c r="Q824" s="185"/>
      <c r="R824" s="185"/>
      <c r="S824" s="184"/>
      <c r="T824" s="184"/>
      <c r="U824" s="119"/>
      <c r="V824" s="172"/>
    </row>
    <row r="825" spans="1:22">
      <c r="B825" s="103" t="s">
        <v>1422</v>
      </c>
      <c r="C825" s="194"/>
      <c r="D825" s="194"/>
      <c r="E825" s="675"/>
      <c r="F825" s="675"/>
      <c r="G825" s="675"/>
      <c r="H825" s="675"/>
      <c r="I825" s="109"/>
      <c r="J825" s="109"/>
      <c r="U825" s="162"/>
      <c r="V825" s="119"/>
    </row>
    <row r="826" spans="1:22">
      <c r="U826" s="119"/>
      <c r="V826" s="119"/>
    </row>
    <row r="827" spans="1:22" s="164" customFormat="1" ht="15.75">
      <c r="A827" s="100"/>
      <c r="B827" s="106" t="s">
        <v>892</v>
      </c>
      <c r="C827" s="102"/>
      <c r="D827" s="102"/>
      <c r="E827" s="668"/>
      <c r="F827" s="668"/>
      <c r="G827" s="668"/>
      <c r="H827" s="668"/>
      <c r="I827" s="103"/>
      <c r="J827" s="103"/>
      <c r="K827" s="104"/>
      <c r="L827" s="105"/>
      <c r="M827" s="105"/>
      <c r="N827" s="103"/>
      <c r="O827" s="103"/>
      <c r="P827" s="103"/>
      <c r="Q827" s="105"/>
      <c r="R827" s="105"/>
      <c r="S827" s="103"/>
      <c r="T827" s="103"/>
      <c r="U827" s="184"/>
      <c r="V827" s="162"/>
    </row>
    <row r="828" spans="1:22">
      <c r="Q828" s="496"/>
      <c r="U828" s="184"/>
      <c r="V828" s="119"/>
    </row>
    <row r="829" spans="1:22" s="186" customFormat="1">
      <c r="A829" s="176"/>
      <c r="B829" s="109" t="s">
        <v>893</v>
      </c>
      <c r="C829" s="102"/>
      <c r="D829" s="102"/>
      <c r="E829" s="668"/>
      <c r="F829" s="668"/>
      <c r="G829" s="668"/>
      <c r="H829" s="668"/>
      <c r="I829" s="103"/>
      <c r="J829" s="103"/>
      <c r="K829" s="104"/>
      <c r="L829" s="105"/>
      <c r="M829" s="105"/>
      <c r="N829" s="103"/>
      <c r="O829" s="103"/>
      <c r="P829" s="103"/>
      <c r="Q829" s="496"/>
      <c r="R829" s="105"/>
      <c r="S829" s="103"/>
      <c r="T829" s="103"/>
      <c r="U829" s="119"/>
      <c r="V829" s="184"/>
    </row>
    <row r="830" spans="1:22" s="186" customFormat="1">
      <c r="A830" s="176"/>
      <c r="B830" s="109"/>
      <c r="C830" s="102"/>
      <c r="D830" s="102"/>
      <c r="E830" s="668"/>
      <c r="F830" s="668"/>
      <c r="G830" s="668"/>
      <c r="H830" s="668"/>
      <c r="I830" s="109" t="s">
        <v>894</v>
      </c>
      <c r="J830" s="109"/>
      <c r="K830" s="104"/>
      <c r="L830" s="105"/>
      <c r="M830" s="105"/>
      <c r="N830" s="103"/>
      <c r="O830" s="103"/>
      <c r="P830" s="103"/>
      <c r="Q830" s="496"/>
      <c r="R830" s="105"/>
      <c r="S830" s="103"/>
      <c r="T830" s="103"/>
      <c r="U830" s="119"/>
      <c r="V830" s="184"/>
    </row>
    <row r="831" spans="1:22">
      <c r="B831" s="110" t="s">
        <v>747</v>
      </c>
      <c r="C831" s="111"/>
      <c r="D831" s="405"/>
      <c r="E831" s="733" t="s">
        <v>895</v>
      </c>
      <c r="F831" s="669" t="s">
        <v>404</v>
      </c>
      <c r="G831" s="669" t="s">
        <v>404</v>
      </c>
      <c r="H831" s="670" t="s">
        <v>404</v>
      </c>
      <c r="I831" s="113" t="s">
        <v>777</v>
      </c>
      <c r="J831" s="113"/>
      <c r="K831" s="114"/>
      <c r="L831" s="116"/>
      <c r="M831" s="116"/>
      <c r="N831" s="117"/>
      <c r="O831" s="118"/>
      <c r="P831" s="200"/>
      <c r="Q831" s="120"/>
      <c r="R831" s="120"/>
      <c r="U831" s="119"/>
      <c r="V831" s="119"/>
    </row>
    <row r="832" spans="1:22">
      <c r="B832" s="863" t="s">
        <v>778</v>
      </c>
      <c r="C832" s="864"/>
      <c r="D832" s="121"/>
      <c r="E832" s="671" t="s">
        <v>779</v>
      </c>
      <c r="F832" s="671" t="s">
        <v>780</v>
      </c>
      <c r="G832" s="671"/>
      <c r="H832" s="672"/>
      <c r="I832" s="121" t="s">
        <v>508</v>
      </c>
      <c r="J832" s="123" t="s">
        <v>509</v>
      </c>
      <c r="K832" s="122" t="s">
        <v>510</v>
      </c>
      <c r="L832" s="124" t="s">
        <v>511</v>
      </c>
      <c r="M832" s="124" t="s">
        <v>512</v>
      </c>
      <c r="N832" s="125" t="s">
        <v>414</v>
      </c>
      <c r="O832" s="126" t="s">
        <v>415</v>
      </c>
      <c r="P832" s="209" t="s">
        <v>414</v>
      </c>
      <c r="Q832" s="120"/>
      <c r="R832" s="120"/>
      <c r="U832" s="119"/>
      <c r="V832" s="119"/>
    </row>
    <row r="833" spans="1:22">
      <c r="B833" s="865"/>
      <c r="C833" s="866"/>
      <c r="D833" s="127" t="s">
        <v>896</v>
      </c>
      <c r="E833" s="673" t="s">
        <v>691</v>
      </c>
      <c r="F833" s="673" t="s">
        <v>691</v>
      </c>
      <c r="G833" s="673"/>
      <c r="H833" s="674"/>
      <c r="I833" s="129" t="s">
        <v>692</v>
      </c>
      <c r="J833" s="128" t="s">
        <v>692</v>
      </c>
      <c r="K833" s="128" t="s">
        <v>692</v>
      </c>
      <c r="L833" s="128" t="s">
        <v>692</v>
      </c>
      <c r="M833" s="130" t="s">
        <v>692</v>
      </c>
      <c r="N833" s="130" t="s">
        <v>692</v>
      </c>
      <c r="O833" s="129" t="s">
        <v>692</v>
      </c>
      <c r="P833" s="209"/>
      <c r="Q833" s="120"/>
      <c r="R833" s="120"/>
      <c r="U833" s="162"/>
      <c r="V833" s="119"/>
    </row>
    <row r="834" spans="1:22">
      <c r="B834" s="131" t="s">
        <v>419</v>
      </c>
      <c r="C834" s="132"/>
      <c r="D834" s="133" t="s">
        <v>1143</v>
      </c>
      <c r="E834" s="598" t="b">
        <f>'消耗品-中間3'!M7</f>
        <v>1</v>
      </c>
      <c r="F834" s="598" t="b">
        <f>E834</f>
        <v>1</v>
      </c>
      <c r="G834" s="598" t="b">
        <f>E834</f>
        <v>1</v>
      </c>
      <c r="H834" s="603" t="b">
        <f>E834</f>
        <v>1</v>
      </c>
      <c r="I834" s="605" t="s">
        <v>420</v>
      </c>
      <c r="J834" s="135" t="s">
        <v>421</v>
      </c>
      <c r="K834" s="136" t="s">
        <v>422</v>
      </c>
      <c r="L834" s="842" t="s">
        <v>1193</v>
      </c>
      <c r="M834" s="137" t="s">
        <v>424</v>
      </c>
      <c r="N834" s="138" t="s">
        <v>425</v>
      </c>
      <c r="O834" s="139" t="s">
        <v>426</v>
      </c>
      <c r="P834" s="119"/>
      <c r="Q834" s="120"/>
      <c r="R834" s="120"/>
      <c r="S834" s="119"/>
      <c r="T834" s="119"/>
      <c r="U834" s="162"/>
      <c r="V834" s="119"/>
    </row>
    <row r="835" spans="1:22" s="164" customFormat="1">
      <c r="A835" s="154"/>
      <c r="B835" s="131" t="s">
        <v>427</v>
      </c>
      <c r="C835" s="132"/>
      <c r="D835" s="133" t="s">
        <v>1144</v>
      </c>
      <c r="E835" s="598" t="b">
        <f>'消耗品-中間3'!M8</f>
        <v>1</v>
      </c>
      <c r="F835" s="598" t="b">
        <f t="shared" ref="F835:F875" si="36">E835</f>
        <v>1</v>
      </c>
      <c r="G835" s="598" t="b">
        <f t="shared" ref="G835:G875" si="37">E835</f>
        <v>1</v>
      </c>
      <c r="H835" s="603" t="b">
        <f t="shared" ref="H835:H875" si="38">E835</f>
        <v>1</v>
      </c>
      <c r="I835" s="608"/>
      <c r="J835" s="606"/>
      <c r="K835" s="131" t="s">
        <v>428</v>
      </c>
      <c r="L835" s="887"/>
      <c r="M835" s="137" t="s">
        <v>424</v>
      </c>
      <c r="N835" s="142"/>
      <c r="O835" s="139" t="s">
        <v>426</v>
      </c>
      <c r="P835" s="119"/>
      <c r="Q835" s="120"/>
      <c r="R835" s="120"/>
      <c r="S835" s="119"/>
      <c r="T835" s="119"/>
      <c r="U835" s="162"/>
      <c r="V835" s="162"/>
    </row>
    <row r="836" spans="1:22" s="164" customFormat="1">
      <c r="A836" s="154"/>
      <c r="B836" s="131" t="s">
        <v>429</v>
      </c>
      <c r="C836" s="132"/>
      <c r="D836" s="133" t="s">
        <v>1145</v>
      </c>
      <c r="E836" s="598" t="b">
        <f>'消耗品-中間3'!M9</f>
        <v>1</v>
      </c>
      <c r="F836" s="598" t="b">
        <f t="shared" si="36"/>
        <v>1</v>
      </c>
      <c r="G836" s="598" t="b">
        <f t="shared" si="37"/>
        <v>1</v>
      </c>
      <c r="H836" s="603" t="b">
        <f t="shared" si="38"/>
        <v>1</v>
      </c>
      <c r="I836" s="608"/>
      <c r="J836" s="606"/>
      <c r="K836" s="131" t="s">
        <v>430</v>
      </c>
      <c r="L836" s="887"/>
      <c r="M836" s="137" t="s">
        <v>424</v>
      </c>
      <c r="N836" s="143"/>
      <c r="O836" s="139" t="s">
        <v>426</v>
      </c>
      <c r="P836" s="119"/>
      <c r="Q836" s="120"/>
      <c r="R836" s="120"/>
      <c r="S836" s="119"/>
      <c r="T836" s="119"/>
      <c r="U836" s="162"/>
      <c r="V836" s="162"/>
    </row>
    <row r="837" spans="1:22" s="164" customFormat="1">
      <c r="A837" s="154"/>
      <c r="B837" s="131" t="s">
        <v>431</v>
      </c>
      <c r="C837" s="132"/>
      <c r="D837" s="133" t="s">
        <v>432</v>
      </c>
      <c r="E837" s="598" t="str">
        <f>'消耗品-中間3'!M10</f>
        <v>-</v>
      </c>
      <c r="F837" s="598" t="str">
        <f t="shared" si="36"/>
        <v>-</v>
      </c>
      <c r="G837" s="598" t="str">
        <f t="shared" si="37"/>
        <v>-</v>
      </c>
      <c r="H837" s="603" t="str">
        <f t="shared" si="38"/>
        <v>-</v>
      </c>
      <c r="I837" s="144"/>
      <c r="J837" s="606"/>
      <c r="K837" s="131" t="s">
        <v>433</v>
      </c>
      <c r="L837" s="887"/>
      <c r="M837" s="145" t="s">
        <v>434</v>
      </c>
      <c r="N837" s="146"/>
      <c r="O837" s="147" t="s">
        <v>435</v>
      </c>
      <c r="P837" s="148"/>
      <c r="Q837" s="149"/>
      <c r="R837" s="149"/>
      <c r="S837" s="148"/>
      <c r="T837" s="148"/>
      <c r="U837" s="162"/>
      <c r="V837" s="162"/>
    </row>
    <row r="838" spans="1:22" s="164" customFormat="1">
      <c r="A838" s="154"/>
      <c r="B838" s="131" t="s">
        <v>436</v>
      </c>
      <c r="C838" s="132"/>
      <c r="D838" s="133" t="s">
        <v>1146</v>
      </c>
      <c r="E838" s="598" t="b">
        <f>'消耗品-中間3'!M11</f>
        <v>1</v>
      </c>
      <c r="F838" s="598" t="b">
        <f t="shared" si="36"/>
        <v>1</v>
      </c>
      <c r="G838" s="598" t="b">
        <f t="shared" si="37"/>
        <v>1</v>
      </c>
      <c r="H838" s="603" t="b">
        <f t="shared" si="38"/>
        <v>1</v>
      </c>
      <c r="I838" s="608"/>
      <c r="J838" s="606"/>
      <c r="K838" s="131" t="s">
        <v>433</v>
      </c>
      <c r="L838" s="887"/>
      <c r="M838" s="137" t="s">
        <v>424</v>
      </c>
      <c r="N838" s="143"/>
      <c r="O838" s="139" t="s">
        <v>426</v>
      </c>
      <c r="P838" s="119"/>
      <c r="Q838" s="120"/>
      <c r="R838" s="120"/>
      <c r="S838" s="119"/>
      <c r="T838" s="119"/>
      <c r="U838" s="119"/>
      <c r="V838" s="162"/>
    </row>
    <row r="839" spans="1:22" s="164" customFormat="1">
      <c r="A839" s="154"/>
      <c r="B839" s="131" t="s">
        <v>437</v>
      </c>
      <c r="C839" s="132"/>
      <c r="D839" s="133" t="s">
        <v>1147</v>
      </c>
      <c r="E839" s="598" t="b">
        <f>'消耗品-中間3'!M12</f>
        <v>1</v>
      </c>
      <c r="F839" s="598" t="b">
        <f t="shared" si="36"/>
        <v>1</v>
      </c>
      <c r="G839" s="598" t="b">
        <f t="shared" si="37"/>
        <v>1</v>
      </c>
      <c r="H839" s="603" t="b">
        <f t="shared" si="38"/>
        <v>1</v>
      </c>
      <c r="I839" s="608"/>
      <c r="J839" s="607"/>
      <c r="K839" s="131" t="s">
        <v>433</v>
      </c>
      <c r="L839" s="887"/>
      <c r="M839" s="137" t="s">
        <v>424</v>
      </c>
      <c r="N839" s="143"/>
      <c r="O839" s="139" t="s">
        <v>426</v>
      </c>
      <c r="P839" s="119"/>
      <c r="Q839" s="120"/>
      <c r="R839" s="120"/>
      <c r="S839" s="119"/>
      <c r="T839" s="119"/>
      <c r="U839" s="119"/>
      <c r="V839" s="162"/>
    </row>
    <row r="840" spans="1:22">
      <c r="B840" s="131" t="s">
        <v>438</v>
      </c>
      <c r="C840" s="132"/>
      <c r="D840" s="133" t="s">
        <v>1148</v>
      </c>
      <c r="E840" s="598" t="b">
        <f>'消耗品-中間3'!M13</f>
        <v>1</v>
      </c>
      <c r="F840" s="598" t="b">
        <f t="shared" si="36"/>
        <v>1</v>
      </c>
      <c r="G840" s="598" t="b">
        <f t="shared" si="37"/>
        <v>1</v>
      </c>
      <c r="H840" s="603" t="b">
        <f t="shared" si="38"/>
        <v>1</v>
      </c>
      <c r="I840" s="608"/>
      <c r="J840" s="604" t="s">
        <v>439</v>
      </c>
      <c r="K840" s="136" t="s">
        <v>422</v>
      </c>
      <c r="L840" s="887"/>
      <c r="M840" s="137" t="s">
        <v>424</v>
      </c>
      <c r="N840" s="143"/>
      <c r="O840" s="139" t="s">
        <v>426</v>
      </c>
      <c r="P840" s="119"/>
      <c r="Q840" s="120"/>
      <c r="R840" s="120"/>
      <c r="S840" s="119"/>
      <c r="T840" s="119"/>
      <c r="U840" s="119"/>
      <c r="V840" s="119"/>
    </row>
    <row r="841" spans="1:22">
      <c r="B841" s="131" t="s">
        <v>440</v>
      </c>
      <c r="C841" s="132"/>
      <c r="D841" s="133" t="s">
        <v>1149</v>
      </c>
      <c r="E841" s="598" t="b">
        <f>'消耗品-中間3'!M14</f>
        <v>1</v>
      </c>
      <c r="F841" s="598" t="b">
        <f t="shared" si="36"/>
        <v>1</v>
      </c>
      <c r="G841" s="598" t="b">
        <f t="shared" si="37"/>
        <v>1</v>
      </c>
      <c r="H841" s="603" t="b">
        <f t="shared" si="38"/>
        <v>1</v>
      </c>
      <c r="I841" s="608"/>
      <c r="J841" s="606"/>
      <c r="K841" s="131" t="s">
        <v>428</v>
      </c>
      <c r="L841" s="887"/>
      <c r="M841" s="137" t="s">
        <v>424</v>
      </c>
      <c r="N841" s="143"/>
      <c r="O841" s="139" t="s">
        <v>426</v>
      </c>
      <c r="P841" s="119"/>
      <c r="Q841" s="120"/>
      <c r="R841" s="120"/>
      <c r="S841" s="119"/>
      <c r="T841" s="119"/>
      <c r="U841" s="119"/>
      <c r="V841" s="119"/>
    </row>
    <row r="842" spans="1:22">
      <c r="B842" s="131" t="s">
        <v>441</v>
      </c>
      <c r="C842" s="132"/>
      <c r="D842" s="133" t="s">
        <v>1150</v>
      </c>
      <c r="E842" s="598" t="b">
        <f>'消耗品-中間3'!M15</f>
        <v>1</v>
      </c>
      <c r="F842" s="598" t="b">
        <f t="shared" si="36"/>
        <v>1</v>
      </c>
      <c r="G842" s="598" t="b">
        <f t="shared" si="37"/>
        <v>1</v>
      </c>
      <c r="H842" s="603" t="b">
        <f t="shared" si="38"/>
        <v>1</v>
      </c>
      <c r="I842" s="608"/>
      <c r="J842" s="606"/>
      <c r="K842" s="131" t="s">
        <v>430</v>
      </c>
      <c r="L842" s="887"/>
      <c r="M842" s="137" t="s">
        <v>424</v>
      </c>
      <c r="N842" s="143"/>
      <c r="O842" s="139" t="s">
        <v>426</v>
      </c>
      <c r="P842" s="119"/>
      <c r="Q842" s="120"/>
      <c r="R842" s="120"/>
      <c r="S842" s="119"/>
      <c r="T842" s="119"/>
      <c r="U842" s="119"/>
      <c r="V842" s="119"/>
    </row>
    <row r="843" spans="1:22">
      <c r="B843" s="131" t="s">
        <v>442</v>
      </c>
      <c r="C843" s="132"/>
      <c r="D843" s="133" t="s">
        <v>1151</v>
      </c>
      <c r="E843" s="598" t="b">
        <f>'消耗品-中間3'!M16</f>
        <v>1</v>
      </c>
      <c r="F843" s="598" t="b">
        <f t="shared" si="36"/>
        <v>1</v>
      </c>
      <c r="G843" s="598" t="b">
        <f t="shared" si="37"/>
        <v>1</v>
      </c>
      <c r="H843" s="603" t="b">
        <f t="shared" si="38"/>
        <v>1</v>
      </c>
      <c r="I843" s="608"/>
      <c r="J843" s="607"/>
      <c r="K843" s="131" t="s">
        <v>433</v>
      </c>
      <c r="L843" s="887"/>
      <c r="M843" s="137" t="s">
        <v>424</v>
      </c>
      <c r="N843" s="143"/>
      <c r="O843" s="139" t="s">
        <v>426</v>
      </c>
      <c r="P843" s="119"/>
      <c r="Q843" s="120"/>
      <c r="R843" s="120"/>
      <c r="S843" s="119"/>
      <c r="T843" s="119"/>
      <c r="U843" s="480"/>
      <c r="V843" s="119"/>
    </row>
    <row r="844" spans="1:22">
      <c r="B844" s="131" t="s">
        <v>443</v>
      </c>
      <c r="C844" s="132"/>
      <c r="D844" s="133" t="s">
        <v>1152</v>
      </c>
      <c r="E844" s="598" t="str">
        <f>'消耗品-中間3'!M17</f>
        <v>-</v>
      </c>
      <c r="F844" s="598" t="str">
        <f t="shared" si="36"/>
        <v>-</v>
      </c>
      <c r="G844" s="598" t="str">
        <f t="shared" si="37"/>
        <v>-</v>
      </c>
      <c r="H844" s="603" t="str">
        <f t="shared" si="38"/>
        <v>-</v>
      </c>
      <c r="I844" s="157"/>
      <c r="J844" s="165" t="s">
        <v>439</v>
      </c>
      <c r="K844" s="131" t="s">
        <v>444</v>
      </c>
      <c r="L844" s="887"/>
      <c r="M844" s="159" t="s">
        <v>445</v>
      </c>
      <c r="N844" s="160"/>
      <c r="O844" s="161" t="s">
        <v>446</v>
      </c>
      <c r="P844" s="162"/>
      <c r="Q844" s="163"/>
      <c r="R844" s="163"/>
      <c r="S844" s="162"/>
      <c r="T844" s="162"/>
      <c r="U844" s="480"/>
      <c r="V844" s="119"/>
    </row>
    <row r="845" spans="1:22" s="480" customFormat="1">
      <c r="A845" s="100"/>
      <c r="B845" s="131" t="s">
        <v>447</v>
      </c>
      <c r="C845" s="132"/>
      <c r="D845" s="133" t="s">
        <v>1153</v>
      </c>
      <c r="E845" s="598" t="str">
        <f>'消耗品-中間3'!M18</f>
        <v>-</v>
      </c>
      <c r="F845" s="598" t="str">
        <f t="shared" si="36"/>
        <v>-</v>
      </c>
      <c r="G845" s="598" t="str">
        <f t="shared" si="37"/>
        <v>-</v>
      </c>
      <c r="H845" s="603" t="str">
        <f t="shared" si="38"/>
        <v>-</v>
      </c>
      <c r="I845" s="157"/>
      <c r="J845" s="165" t="s">
        <v>448</v>
      </c>
      <c r="K845" s="131" t="s">
        <v>449</v>
      </c>
      <c r="L845" s="887"/>
      <c r="M845" s="159" t="s">
        <v>445</v>
      </c>
      <c r="N845" s="160"/>
      <c r="O845" s="183" t="s">
        <v>467</v>
      </c>
      <c r="P845" s="162"/>
      <c r="Q845" s="163"/>
      <c r="R845" s="163"/>
      <c r="S845" s="162"/>
      <c r="T845" s="162"/>
      <c r="U845" s="184"/>
    </row>
    <row r="846" spans="1:22" s="480" customFormat="1">
      <c r="A846" s="100"/>
      <c r="B846" s="131" t="s">
        <v>1141</v>
      </c>
      <c r="C846" s="132"/>
      <c r="D846" s="133"/>
      <c r="E846" s="598" t="str">
        <f>'消耗品-中間3'!M19</f>
        <v>-</v>
      </c>
      <c r="F846" s="598" t="str">
        <f t="shared" si="36"/>
        <v>-</v>
      </c>
      <c r="G846" s="598" t="str">
        <f t="shared" si="37"/>
        <v>-</v>
      </c>
      <c r="H846" s="603" t="str">
        <f t="shared" si="38"/>
        <v>-</v>
      </c>
      <c r="I846" s="157"/>
      <c r="J846" s="609"/>
      <c r="K846" s="610"/>
      <c r="L846" s="887"/>
      <c r="M846" s="159"/>
      <c r="N846" s="160"/>
      <c r="O846" s="183" t="s">
        <v>467</v>
      </c>
      <c r="P846" s="162"/>
      <c r="Q846" s="163"/>
      <c r="R846" s="163"/>
      <c r="S846" s="162"/>
      <c r="T846" s="162"/>
      <c r="U846" s="184"/>
    </row>
    <row r="847" spans="1:22" s="186" customFormat="1">
      <c r="A847" s="176"/>
      <c r="B847" s="131" t="s">
        <v>450</v>
      </c>
      <c r="C847" s="132"/>
      <c r="D847" s="133" t="s">
        <v>1154</v>
      </c>
      <c r="E847" s="598" t="b">
        <f>'消耗品-中間3'!M20</f>
        <v>1</v>
      </c>
      <c r="F847" s="598" t="b">
        <f t="shared" si="36"/>
        <v>1</v>
      </c>
      <c r="G847" s="598" t="b">
        <f t="shared" si="37"/>
        <v>1</v>
      </c>
      <c r="H847" s="603" t="b">
        <f t="shared" si="38"/>
        <v>1</v>
      </c>
      <c r="I847" s="608"/>
      <c r="J847" s="165" t="s">
        <v>451</v>
      </c>
      <c r="K847" s="131" t="s">
        <v>444</v>
      </c>
      <c r="L847" s="887"/>
      <c r="M847" s="137" t="s">
        <v>424</v>
      </c>
      <c r="N847" s="143"/>
      <c r="O847" s="166" t="s">
        <v>426</v>
      </c>
      <c r="P847" s="119"/>
      <c r="Q847" s="120"/>
      <c r="R847" s="120"/>
      <c r="S847" s="119"/>
      <c r="T847" s="119"/>
      <c r="U847" s="184"/>
      <c r="V847" s="184"/>
    </row>
    <row r="848" spans="1:22" s="186" customFormat="1">
      <c r="A848" s="176"/>
      <c r="B848" s="131" t="s">
        <v>452</v>
      </c>
      <c r="C848" s="132"/>
      <c r="D848" s="133" t="s">
        <v>1155</v>
      </c>
      <c r="E848" s="598" t="str">
        <f>'消耗品-中間3'!M21</f>
        <v>-</v>
      </c>
      <c r="F848" s="598" t="str">
        <f t="shared" si="36"/>
        <v>-</v>
      </c>
      <c r="G848" s="598" t="str">
        <f t="shared" si="37"/>
        <v>-</v>
      </c>
      <c r="H848" s="603" t="str">
        <f t="shared" si="38"/>
        <v>-</v>
      </c>
      <c r="I848" s="608"/>
      <c r="J848" s="165" t="s">
        <v>453</v>
      </c>
      <c r="K848" s="131" t="s">
        <v>444</v>
      </c>
      <c r="L848" s="887"/>
      <c r="M848" s="137" t="s">
        <v>424</v>
      </c>
      <c r="N848" s="143"/>
      <c r="O848" s="183" t="s">
        <v>467</v>
      </c>
      <c r="P848" s="119"/>
      <c r="Q848" s="120"/>
      <c r="R848" s="120"/>
      <c r="S848" s="119"/>
      <c r="T848" s="119"/>
      <c r="U848" s="185"/>
      <c r="V848" s="184"/>
    </row>
    <row r="849" spans="1:22" s="186" customFormat="1">
      <c r="A849" s="176"/>
      <c r="B849" s="131" t="s">
        <v>454</v>
      </c>
      <c r="C849" s="132"/>
      <c r="D849" s="133" t="s">
        <v>1156</v>
      </c>
      <c r="E849" s="598" t="str">
        <f>'消耗品-中間3'!M22</f>
        <v>-</v>
      </c>
      <c r="F849" s="598" t="str">
        <f t="shared" si="36"/>
        <v>-</v>
      </c>
      <c r="G849" s="598" t="str">
        <f t="shared" si="37"/>
        <v>-</v>
      </c>
      <c r="H849" s="603" t="str">
        <f t="shared" si="38"/>
        <v>-</v>
      </c>
      <c r="I849" s="168"/>
      <c r="J849" s="165" t="s">
        <v>455</v>
      </c>
      <c r="K849" s="131" t="s">
        <v>449</v>
      </c>
      <c r="L849" s="887"/>
      <c r="M849" s="170" t="s">
        <v>456</v>
      </c>
      <c r="N849" s="171"/>
      <c r="O849" s="183" t="s">
        <v>467</v>
      </c>
      <c r="P849" s="172"/>
      <c r="Q849" s="173"/>
      <c r="R849" s="173"/>
      <c r="S849" s="172"/>
      <c r="T849" s="172"/>
      <c r="U849" s="120"/>
      <c r="V849" s="184"/>
    </row>
    <row r="850" spans="1:22" s="186" customFormat="1">
      <c r="A850" s="176"/>
      <c r="B850" s="131" t="s">
        <v>457</v>
      </c>
      <c r="C850" s="132"/>
      <c r="D850" s="133" t="s">
        <v>1157</v>
      </c>
      <c r="E850" s="598" t="str">
        <f>'消耗品-中間3'!M23</f>
        <v>-</v>
      </c>
      <c r="F850" s="598" t="str">
        <f t="shared" si="36"/>
        <v>-</v>
      </c>
      <c r="G850" s="598" t="str">
        <f t="shared" si="37"/>
        <v>-</v>
      </c>
      <c r="H850" s="603" t="str">
        <f t="shared" si="38"/>
        <v>-</v>
      </c>
      <c r="I850" s="608"/>
      <c r="J850" s="165" t="s">
        <v>395</v>
      </c>
      <c r="K850" s="131" t="s">
        <v>433</v>
      </c>
      <c r="L850" s="887"/>
      <c r="M850" s="137" t="s">
        <v>424</v>
      </c>
      <c r="N850" s="143"/>
      <c r="O850" s="183" t="s">
        <v>467</v>
      </c>
      <c r="P850" s="119"/>
      <c r="Q850" s="120"/>
      <c r="R850" s="120"/>
      <c r="S850" s="119"/>
      <c r="T850" s="119"/>
      <c r="U850" s="103"/>
      <c r="V850" s="184"/>
    </row>
    <row r="851" spans="1:22">
      <c r="B851" s="131" t="s">
        <v>458</v>
      </c>
      <c r="C851" s="132"/>
      <c r="D851" s="133" t="s">
        <v>1158</v>
      </c>
      <c r="E851" s="598" t="str">
        <f>'消耗品-中間3'!M24</f>
        <v>-</v>
      </c>
      <c r="F851" s="598" t="str">
        <f t="shared" si="36"/>
        <v>-</v>
      </c>
      <c r="G851" s="598" t="str">
        <f t="shared" si="37"/>
        <v>-</v>
      </c>
      <c r="H851" s="603" t="str">
        <f t="shared" si="38"/>
        <v>-</v>
      </c>
      <c r="I851" s="608"/>
      <c r="J851" s="165" t="s">
        <v>459</v>
      </c>
      <c r="K851" s="131" t="s">
        <v>444</v>
      </c>
      <c r="L851" s="887"/>
      <c r="M851" s="175" t="s">
        <v>460</v>
      </c>
      <c r="N851" s="143"/>
      <c r="O851" s="183" t="s">
        <v>467</v>
      </c>
      <c r="P851" s="162"/>
      <c r="Q851" s="120"/>
      <c r="R851" s="120"/>
      <c r="S851" s="119"/>
      <c r="T851" s="119"/>
    </row>
    <row r="852" spans="1:22">
      <c r="B852" s="131" t="s">
        <v>461</v>
      </c>
      <c r="C852" s="132"/>
      <c r="D852" s="133" t="s">
        <v>1159</v>
      </c>
      <c r="E852" s="598" t="str">
        <f>'消耗品-中間3'!M25</f>
        <v>-</v>
      </c>
      <c r="F852" s="598" t="str">
        <f t="shared" si="36"/>
        <v>-</v>
      </c>
      <c r="G852" s="598" t="str">
        <f t="shared" si="37"/>
        <v>-</v>
      </c>
      <c r="H852" s="603" t="str">
        <f t="shared" si="38"/>
        <v>-</v>
      </c>
      <c r="I852" s="157"/>
      <c r="J852" s="165" t="s">
        <v>462</v>
      </c>
      <c r="K852" s="131" t="s">
        <v>449</v>
      </c>
      <c r="L852" s="887"/>
      <c r="M852" s="175" t="s">
        <v>460</v>
      </c>
      <c r="N852" s="160"/>
      <c r="O852" s="161" t="s">
        <v>446</v>
      </c>
      <c r="P852" s="162"/>
      <c r="Q852" s="163"/>
      <c r="R852" s="163"/>
      <c r="S852" s="162"/>
      <c r="T852" s="162"/>
    </row>
    <row r="853" spans="1:22">
      <c r="B853" s="131" t="s">
        <v>394</v>
      </c>
      <c r="C853" s="132"/>
      <c r="D853" s="133" t="s">
        <v>1160</v>
      </c>
      <c r="E853" s="598" t="str">
        <f>'消耗品-中間3'!M26</f>
        <v>-</v>
      </c>
      <c r="F853" s="598" t="str">
        <f t="shared" si="36"/>
        <v>-</v>
      </c>
      <c r="G853" s="598" t="str">
        <f t="shared" si="37"/>
        <v>-</v>
      </c>
      <c r="H853" s="603" t="str">
        <f t="shared" si="38"/>
        <v>-</v>
      </c>
      <c r="I853" s="608"/>
      <c r="J853" s="165" t="s">
        <v>463</v>
      </c>
      <c r="K853" s="131" t="s">
        <v>444</v>
      </c>
      <c r="L853" s="887"/>
      <c r="M853" s="175" t="s">
        <v>460</v>
      </c>
      <c r="N853" s="143"/>
      <c r="O853" s="161" t="s">
        <v>446</v>
      </c>
      <c r="P853" s="162"/>
      <c r="Q853" s="120"/>
      <c r="R853" s="120"/>
      <c r="S853" s="119"/>
      <c r="T853" s="119"/>
    </row>
    <row r="854" spans="1:22">
      <c r="B854" s="131" t="s">
        <v>464</v>
      </c>
      <c r="C854" s="132"/>
      <c r="D854" s="133" t="s">
        <v>1161</v>
      </c>
      <c r="E854" s="598" t="str">
        <f>'消耗品-中間3'!M28</f>
        <v>-</v>
      </c>
      <c r="F854" s="598" t="str">
        <f t="shared" si="36"/>
        <v>-</v>
      </c>
      <c r="G854" s="598" t="str">
        <f t="shared" si="37"/>
        <v>-</v>
      </c>
      <c r="H854" s="603" t="str">
        <f t="shared" si="38"/>
        <v>-</v>
      </c>
      <c r="I854" s="179"/>
      <c r="J854" s="165" t="s">
        <v>465</v>
      </c>
      <c r="K854" s="131" t="s">
        <v>449</v>
      </c>
      <c r="L854" s="887"/>
      <c r="M854" s="181" t="s">
        <v>466</v>
      </c>
      <c r="N854" s="182"/>
      <c r="O854" s="183" t="s">
        <v>467</v>
      </c>
      <c r="P854" s="184"/>
      <c r="Q854" s="185"/>
      <c r="R854" s="185"/>
      <c r="S854" s="184"/>
      <c r="T854" s="184"/>
    </row>
    <row r="855" spans="1:22">
      <c r="B855" s="131" t="s">
        <v>468</v>
      </c>
      <c r="C855" s="132"/>
      <c r="D855" s="133" t="s">
        <v>1162</v>
      </c>
      <c r="E855" s="598" t="str">
        <f>'消耗品-中間3'!M33</f>
        <v>-</v>
      </c>
      <c r="F855" s="598" t="str">
        <f t="shared" si="36"/>
        <v>-</v>
      </c>
      <c r="G855" s="598" t="str">
        <f t="shared" si="37"/>
        <v>-</v>
      </c>
      <c r="H855" s="603" t="str">
        <f t="shared" si="38"/>
        <v>-</v>
      </c>
      <c r="I855" s="179"/>
      <c r="J855" s="165" t="s">
        <v>469</v>
      </c>
      <c r="K855" s="131" t="s">
        <v>449</v>
      </c>
      <c r="L855" s="887"/>
      <c r="M855" s="181" t="s">
        <v>466</v>
      </c>
      <c r="N855" s="182"/>
      <c r="O855" s="183" t="s">
        <v>467</v>
      </c>
      <c r="P855" s="184"/>
      <c r="Q855" s="185"/>
      <c r="R855" s="185"/>
      <c r="S855" s="184"/>
      <c r="T855" s="184"/>
    </row>
    <row r="856" spans="1:22">
      <c r="B856" s="131" t="s">
        <v>470</v>
      </c>
      <c r="C856" s="132"/>
      <c r="D856" s="133" t="s">
        <v>1163</v>
      </c>
      <c r="E856" s="598" t="str">
        <f>'消耗品-中間3'!M29</f>
        <v>-</v>
      </c>
      <c r="F856" s="598" t="str">
        <f t="shared" si="36"/>
        <v>-</v>
      </c>
      <c r="G856" s="598" t="str">
        <f t="shared" si="37"/>
        <v>-</v>
      </c>
      <c r="H856" s="603" t="str">
        <f t="shared" si="38"/>
        <v>-</v>
      </c>
      <c r="I856" s="157"/>
      <c r="J856" s="165" t="s">
        <v>471</v>
      </c>
      <c r="K856" s="136" t="s">
        <v>422</v>
      </c>
      <c r="L856" s="887"/>
      <c r="M856" s="159" t="s">
        <v>445</v>
      </c>
      <c r="N856" s="143"/>
      <c r="O856" s="183" t="s">
        <v>467</v>
      </c>
      <c r="P856" s="162"/>
      <c r="Q856" s="120"/>
      <c r="R856" s="120"/>
      <c r="S856" s="119"/>
      <c r="T856" s="119"/>
    </row>
    <row r="857" spans="1:22">
      <c r="B857" s="131" t="s">
        <v>472</v>
      </c>
      <c r="C857" s="132"/>
      <c r="D857" s="133" t="s">
        <v>1164</v>
      </c>
      <c r="E857" s="598" t="str">
        <f>'消耗品-中間3'!M30</f>
        <v>-</v>
      </c>
      <c r="F857" s="598" t="str">
        <f t="shared" si="36"/>
        <v>-</v>
      </c>
      <c r="G857" s="598" t="str">
        <f t="shared" si="37"/>
        <v>-</v>
      </c>
      <c r="H857" s="603" t="str">
        <f t="shared" si="38"/>
        <v>-</v>
      </c>
      <c r="I857" s="157"/>
      <c r="J857" s="165" t="s">
        <v>471</v>
      </c>
      <c r="K857" s="131" t="s">
        <v>428</v>
      </c>
      <c r="L857" s="887"/>
      <c r="M857" s="159" t="s">
        <v>445</v>
      </c>
      <c r="N857" s="143"/>
      <c r="O857" s="183" t="s">
        <v>467</v>
      </c>
      <c r="P857" s="162"/>
      <c r="Q857" s="120"/>
      <c r="R857" s="120"/>
      <c r="S857" s="119"/>
      <c r="T857" s="119"/>
    </row>
    <row r="858" spans="1:22">
      <c r="B858" s="131" t="s">
        <v>473</v>
      </c>
      <c r="C858" s="132"/>
      <c r="D858" s="133" t="s">
        <v>1165</v>
      </c>
      <c r="E858" s="598" t="str">
        <f>'消耗品-中間3'!M31</f>
        <v>-</v>
      </c>
      <c r="F858" s="598" t="str">
        <f t="shared" si="36"/>
        <v>-</v>
      </c>
      <c r="G858" s="598" t="str">
        <f t="shared" si="37"/>
        <v>-</v>
      </c>
      <c r="H858" s="603" t="str">
        <f t="shared" si="38"/>
        <v>-</v>
      </c>
      <c r="I858" s="157"/>
      <c r="J858" s="165" t="s">
        <v>471</v>
      </c>
      <c r="K858" s="131" t="s">
        <v>430</v>
      </c>
      <c r="L858" s="887"/>
      <c r="M858" s="159" t="s">
        <v>445</v>
      </c>
      <c r="N858" s="143"/>
      <c r="O858" s="183" t="s">
        <v>467</v>
      </c>
      <c r="P858" s="162"/>
      <c r="Q858" s="120"/>
      <c r="R858" s="120"/>
      <c r="S858" s="119"/>
      <c r="T858" s="119"/>
    </row>
    <row r="859" spans="1:22">
      <c r="B859" s="131" t="s">
        <v>474</v>
      </c>
      <c r="C859" s="132"/>
      <c r="D859" s="133" t="s">
        <v>1166</v>
      </c>
      <c r="E859" s="598" t="str">
        <f>'消耗品-中間3'!M32</f>
        <v>-</v>
      </c>
      <c r="F859" s="598" t="str">
        <f t="shared" si="36"/>
        <v>-</v>
      </c>
      <c r="G859" s="598" t="str">
        <f t="shared" si="37"/>
        <v>-</v>
      </c>
      <c r="H859" s="603" t="str">
        <f t="shared" si="38"/>
        <v>-</v>
      </c>
      <c r="I859" s="157"/>
      <c r="J859" s="165" t="s">
        <v>471</v>
      </c>
      <c r="K859" s="131" t="s">
        <v>433</v>
      </c>
      <c r="L859" s="887"/>
      <c r="M859" s="159" t="s">
        <v>445</v>
      </c>
      <c r="N859" s="143"/>
      <c r="O859" s="183" t="s">
        <v>467</v>
      </c>
      <c r="P859" s="162"/>
      <c r="Q859" s="120"/>
      <c r="R859" s="120"/>
      <c r="S859" s="119"/>
      <c r="T859" s="119"/>
    </row>
    <row r="860" spans="1:22">
      <c r="B860" s="131" t="s">
        <v>483</v>
      </c>
      <c r="C860" s="132"/>
      <c r="D860" s="133" t="s">
        <v>1167</v>
      </c>
      <c r="E860" s="598" t="str">
        <f>'消耗品-中間3'!M34</f>
        <v>-</v>
      </c>
      <c r="F860" s="598" t="str">
        <f t="shared" si="36"/>
        <v>-</v>
      </c>
      <c r="G860" s="598" t="str">
        <f t="shared" si="37"/>
        <v>-</v>
      </c>
      <c r="H860" s="603" t="str">
        <f t="shared" si="38"/>
        <v>-</v>
      </c>
      <c r="I860" s="157"/>
      <c r="J860" s="165" t="s">
        <v>483</v>
      </c>
      <c r="K860" s="131" t="s">
        <v>449</v>
      </c>
      <c r="L860" s="887"/>
      <c r="M860" s="159" t="s">
        <v>445</v>
      </c>
      <c r="N860" s="160"/>
      <c r="O860" s="183" t="s">
        <v>467</v>
      </c>
      <c r="P860" s="162"/>
      <c r="Q860" s="163"/>
      <c r="R860" s="163"/>
      <c r="S860" s="162"/>
      <c r="T860" s="162"/>
    </row>
    <row r="861" spans="1:22">
      <c r="B861" s="131" t="s">
        <v>484</v>
      </c>
      <c r="C861" s="132"/>
      <c r="D861" s="133" t="s">
        <v>1168</v>
      </c>
      <c r="E861" s="598" t="str">
        <f>'消耗品-中間3'!M35</f>
        <v>-</v>
      </c>
      <c r="F861" s="598" t="str">
        <f t="shared" si="36"/>
        <v>-</v>
      </c>
      <c r="G861" s="598" t="str">
        <f t="shared" si="37"/>
        <v>-</v>
      </c>
      <c r="H861" s="603" t="str">
        <f t="shared" si="38"/>
        <v>-</v>
      </c>
      <c r="I861" s="157"/>
      <c r="J861" s="165" t="s">
        <v>484</v>
      </c>
      <c r="K861" s="131" t="s">
        <v>449</v>
      </c>
      <c r="L861" s="887"/>
      <c r="M861" s="159" t="s">
        <v>445</v>
      </c>
      <c r="N861" s="160"/>
      <c r="O861" s="183" t="s">
        <v>467</v>
      </c>
      <c r="P861" s="162"/>
      <c r="Q861" s="163"/>
      <c r="R861" s="163"/>
      <c r="S861" s="162"/>
      <c r="T861" s="162"/>
      <c r="U861" s="119"/>
    </row>
    <row r="862" spans="1:22">
      <c r="B862" s="131" t="s">
        <v>485</v>
      </c>
      <c r="C862" s="132"/>
      <c r="D862" s="133" t="s">
        <v>1169</v>
      </c>
      <c r="E862" s="598" t="str">
        <f>'消耗品-中間3'!M36</f>
        <v>-</v>
      </c>
      <c r="F862" s="598" t="str">
        <f t="shared" si="36"/>
        <v>-</v>
      </c>
      <c r="G862" s="598" t="str">
        <f t="shared" si="37"/>
        <v>-</v>
      </c>
      <c r="H862" s="603" t="str">
        <f t="shared" si="38"/>
        <v>-</v>
      </c>
      <c r="I862" s="157"/>
      <c r="J862" s="165" t="s">
        <v>485</v>
      </c>
      <c r="K862" s="131" t="s">
        <v>449</v>
      </c>
      <c r="L862" s="887"/>
      <c r="M862" s="159" t="s">
        <v>445</v>
      </c>
      <c r="N862" s="160"/>
      <c r="O862" s="183" t="s">
        <v>467</v>
      </c>
      <c r="P862" s="162"/>
      <c r="Q862" s="163"/>
      <c r="R862" s="163"/>
      <c r="S862" s="162"/>
      <c r="T862" s="162"/>
      <c r="U862" s="119"/>
    </row>
    <row r="863" spans="1:22">
      <c r="B863" s="131" t="s">
        <v>1140</v>
      </c>
      <c r="C863" s="132"/>
      <c r="D863" s="133"/>
      <c r="E863" s="598" t="str">
        <f>'消耗品-中間3'!M37</f>
        <v>-</v>
      </c>
      <c r="F863" s="598" t="str">
        <f t="shared" si="36"/>
        <v>-</v>
      </c>
      <c r="G863" s="598" t="str">
        <f t="shared" si="37"/>
        <v>-</v>
      </c>
      <c r="H863" s="603" t="str">
        <f t="shared" si="38"/>
        <v>-</v>
      </c>
      <c r="I863" s="157"/>
      <c r="J863" s="609"/>
      <c r="K863" s="610"/>
      <c r="L863" s="887"/>
      <c r="M863" s="159"/>
      <c r="N863" s="160"/>
      <c r="O863" s="183" t="s">
        <v>467</v>
      </c>
      <c r="P863" s="162"/>
      <c r="Q863" s="163"/>
      <c r="R863" s="163"/>
      <c r="S863" s="162"/>
      <c r="T863" s="162"/>
      <c r="U863" s="119"/>
      <c r="V863" s="119"/>
    </row>
    <row r="864" spans="1:22">
      <c r="B864" s="131" t="s">
        <v>1139</v>
      </c>
      <c r="C864" s="132"/>
      <c r="D864" s="133"/>
      <c r="E864" s="598" t="str">
        <f>'消耗品-中間3'!M27</f>
        <v>-</v>
      </c>
      <c r="F864" s="598" t="str">
        <f t="shared" si="36"/>
        <v>-</v>
      </c>
      <c r="G864" s="598" t="str">
        <f t="shared" si="37"/>
        <v>-</v>
      </c>
      <c r="H864" s="603" t="str">
        <f t="shared" si="38"/>
        <v>-</v>
      </c>
      <c r="I864" s="157"/>
      <c r="J864" s="609"/>
      <c r="K864" s="610"/>
      <c r="L864" s="887"/>
      <c r="M864" s="159"/>
      <c r="N864" s="160"/>
      <c r="O864" s="183" t="s">
        <v>467</v>
      </c>
      <c r="P864" s="162"/>
      <c r="Q864" s="163"/>
      <c r="R864" s="163"/>
      <c r="S864" s="162"/>
      <c r="T864" s="162"/>
      <c r="U864" s="148"/>
      <c r="V864" s="119"/>
    </row>
    <row r="865" spans="1:22">
      <c r="B865" s="131" t="s">
        <v>475</v>
      </c>
      <c r="C865" s="132"/>
      <c r="D865" s="133" t="s">
        <v>1170</v>
      </c>
      <c r="E865" s="598" t="str">
        <f>'消耗品-中間3'!M38</f>
        <v>-</v>
      </c>
      <c r="F865" s="598" t="str">
        <f t="shared" si="36"/>
        <v>-</v>
      </c>
      <c r="G865" s="598" t="str">
        <f t="shared" si="37"/>
        <v>-</v>
      </c>
      <c r="H865" s="603" t="str">
        <f t="shared" si="38"/>
        <v>-</v>
      </c>
      <c r="I865" s="157"/>
      <c r="J865" s="165" t="s">
        <v>476</v>
      </c>
      <c r="K865" s="131" t="s">
        <v>477</v>
      </c>
      <c r="L865" s="887"/>
      <c r="M865" s="159" t="s">
        <v>445</v>
      </c>
      <c r="N865" s="143"/>
      <c r="O865" s="183" t="s">
        <v>467</v>
      </c>
      <c r="P865" s="162"/>
      <c r="Q865" s="120"/>
      <c r="R865" s="120"/>
      <c r="S865" s="119"/>
      <c r="T865" s="119"/>
      <c r="U865" s="119"/>
      <c r="V865" s="119"/>
    </row>
    <row r="866" spans="1:22" s="150" customFormat="1">
      <c r="A866" s="600"/>
      <c r="B866" s="131" t="s">
        <v>478</v>
      </c>
      <c r="C866" s="132"/>
      <c r="D866" s="133" t="s">
        <v>1171</v>
      </c>
      <c r="E866" s="598" t="str">
        <f>'消耗品-中間3'!M39</f>
        <v>-</v>
      </c>
      <c r="F866" s="598" t="str">
        <f t="shared" si="36"/>
        <v>-</v>
      </c>
      <c r="G866" s="598" t="str">
        <f t="shared" si="37"/>
        <v>-</v>
      </c>
      <c r="H866" s="603" t="str">
        <f t="shared" si="38"/>
        <v>-</v>
      </c>
      <c r="I866" s="157"/>
      <c r="J866" s="165" t="s">
        <v>476</v>
      </c>
      <c r="K866" s="131" t="s">
        <v>477</v>
      </c>
      <c r="L866" s="887"/>
      <c r="M866" s="159"/>
      <c r="N866" s="143"/>
      <c r="O866" s="183" t="s">
        <v>467</v>
      </c>
      <c r="P866" s="184"/>
      <c r="Q866" s="120"/>
      <c r="R866" s="120"/>
      <c r="S866" s="119"/>
      <c r="T866" s="119"/>
      <c r="U866" s="119"/>
      <c r="V866" s="148"/>
    </row>
    <row r="867" spans="1:22">
      <c r="B867" s="131" t="s">
        <v>479</v>
      </c>
      <c r="C867" s="132"/>
      <c r="D867" s="133" t="s">
        <v>1172</v>
      </c>
      <c r="E867" s="598" t="str">
        <f>'消耗品-中間3'!M40</f>
        <v>-</v>
      </c>
      <c r="F867" s="598" t="str">
        <f t="shared" si="36"/>
        <v>-</v>
      </c>
      <c r="G867" s="598" t="str">
        <f t="shared" si="37"/>
        <v>-</v>
      </c>
      <c r="H867" s="603" t="str">
        <f t="shared" si="38"/>
        <v>-</v>
      </c>
      <c r="I867" s="157"/>
      <c r="J867" s="165" t="s">
        <v>476</v>
      </c>
      <c r="K867" s="131" t="s">
        <v>477</v>
      </c>
      <c r="L867" s="887"/>
      <c r="M867" s="159" t="s">
        <v>445</v>
      </c>
      <c r="N867" s="143"/>
      <c r="O867" s="183" t="s">
        <v>467</v>
      </c>
      <c r="P867" s="184"/>
      <c r="Q867" s="120"/>
      <c r="R867" s="120"/>
      <c r="S867" s="119"/>
      <c r="T867" s="119"/>
      <c r="U867" s="119"/>
      <c r="V867" s="119"/>
    </row>
    <row r="868" spans="1:22">
      <c r="B868" s="131" t="s">
        <v>480</v>
      </c>
      <c r="C868" s="132"/>
      <c r="D868" s="133" t="s">
        <v>1173</v>
      </c>
      <c r="E868" s="598" t="str">
        <f>'消耗品-中間3'!M41</f>
        <v>-</v>
      </c>
      <c r="F868" s="598" t="str">
        <f t="shared" si="36"/>
        <v>-</v>
      </c>
      <c r="G868" s="598" t="str">
        <f t="shared" si="37"/>
        <v>-</v>
      </c>
      <c r="H868" s="603" t="str">
        <f t="shared" si="38"/>
        <v>-</v>
      </c>
      <c r="I868" s="157"/>
      <c r="J868" s="165" t="s">
        <v>476</v>
      </c>
      <c r="K868" s="131" t="s">
        <v>477</v>
      </c>
      <c r="L868" s="887"/>
      <c r="M868" s="159" t="s">
        <v>445</v>
      </c>
      <c r="N868" s="143"/>
      <c r="O868" s="183" t="s">
        <v>467</v>
      </c>
      <c r="P868" s="184"/>
      <c r="Q868" s="120"/>
      <c r="R868" s="120"/>
      <c r="S868" s="119"/>
      <c r="T868" s="119"/>
      <c r="U868" s="119"/>
      <c r="V868" s="119"/>
    </row>
    <row r="869" spans="1:22">
      <c r="B869" s="131" t="s">
        <v>481</v>
      </c>
      <c r="C869" s="132"/>
      <c r="D869" s="133" t="s">
        <v>1174</v>
      </c>
      <c r="E869" s="598" t="str">
        <f>'消耗品-中間3'!M42</f>
        <v>-</v>
      </c>
      <c r="F869" s="598" t="str">
        <f t="shared" si="36"/>
        <v>-</v>
      </c>
      <c r="G869" s="598" t="str">
        <f t="shared" si="37"/>
        <v>-</v>
      </c>
      <c r="H869" s="603" t="str">
        <f t="shared" si="38"/>
        <v>-</v>
      </c>
      <c r="I869" s="157"/>
      <c r="J869" s="165" t="s">
        <v>482</v>
      </c>
      <c r="K869" s="131" t="s">
        <v>477</v>
      </c>
      <c r="L869" s="887"/>
      <c r="M869" s="159" t="s">
        <v>445</v>
      </c>
      <c r="N869" s="143"/>
      <c r="O869" s="183" t="s">
        <v>467</v>
      </c>
      <c r="P869" s="184"/>
      <c r="Q869" s="120"/>
      <c r="R869" s="120"/>
      <c r="S869" s="119"/>
      <c r="T869" s="119"/>
      <c r="U869" s="119"/>
      <c r="V869" s="119"/>
    </row>
    <row r="870" spans="1:22">
      <c r="B870" s="131" t="s">
        <v>859</v>
      </c>
      <c r="C870" s="132"/>
      <c r="D870" s="133" t="s">
        <v>1175</v>
      </c>
      <c r="E870" s="598" t="str">
        <f>'消耗品-中間3'!M43</f>
        <v>-</v>
      </c>
      <c r="F870" s="598" t="str">
        <f t="shared" si="36"/>
        <v>-</v>
      </c>
      <c r="G870" s="598" t="str">
        <f t="shared" si="37"/>
        <v>-</v>
      </c>
      <c r="H870" s="603" t="str">
        <f t="shared" si="38"/>
        <v>-</v>
      </c>
      <c r="I870" s="477"/>
      <c r="J870" s="411" t="s">
        <v>860</v>
      </c>
      <c r="K870" s="137" t="s">
        <v>488</v>
      </c>
      <c r="L870" s="887"/>
      <c r="M870" s="159"/>
      <c r="N870" s="143"/>
      <c r="O870" s="183" t="s">
        <v>467</v>
      </c>
      <c r="P870" s="184"/>
      <c r="Q870" s="478"/>
      <c r="R870" s="479"/>
      <c r="S870" s="480"/>
      <c r="T870" s="480"/>
      <c r="U870" s="119"/>
      <c r="V870" s="119"/>
    </row>
    <row r="871" spans="1:22">
      <c r="B871" s="131" t="s">
        <v>861</v>
      </c>
      <c r="C871" s="132"/>
      <c r="D871" s="133" t="s">
        <v>1176</v>
      </c>
      <c r="E871" s="598" t="str">
        <f>'消耗品-中間3'!M44</f>
        <v>-</v>
      </c>
      <c r="F871" s="598" t="str">
        <f t="shared" si="36"/>
        <v>-</v>
      </c>
      <c r="G871" s="598" t="str">
        <f t="shared" si="37"/>
        <v>-</v>
      </c>
      <c r="H871" s="603" t="str">
        <f t="shared" si="38"/>
        <v>-</v>
      </c>
      <c r="I871" s="477"/>
      <c r="J871" s="611" t="s">
        <v>1142</v>
      </c>
      <c r="K871" s="612" t="s">
        <v>739</v>
      </c>
      <c r="L871" s="887"/>
      <c r="M871" s="159"/>
      <c r="N871" s="143"/>
      <c r="O871" s="183" t="s">
        <v>467</v>
      </c>
      <c r="P871" s="184"/>
      <c r="Q871" s="478"/>
      <c r="R871" s="479"/>
      <c r="S871" s="480"/>
      <c r="T871" s="480"/>
      <c r="U871" s="162"/>
      <c r="V871" s="119"/>
    </row>
    <row r="872" spans="1:22">
      <c r="B872" s="131" t="s">
        <v>486</v>
      </c>
      <c r="C872" s="132"/>
      <c r="D872" s="133" t="s">
        <v>1177</v>
      </c>
      <c r="E872" s="598" t="str">
        <f>'消耗品-中間3'!M45</f>
        <v>-</v>
      </c>
      <c r="F872" s="598" t="str">
        <f t="shared" si="36"/>
        <v>-</v>
      </c>
      <c r="G872" s="598" t="str">
        <f t="shared" si="37"/>
        <v>-</v>
      </c>
      <c r="H872" s="603" t="str">
        <f t="shared" si="38"/>
        <v>-</v>
      </c>
      <c r="I872" s="187"/>
      <c r="J872" s="413" t="s">
        <v>487</v>
      </c>
      <c r="K872" s="612" t="s">
        <v>739</v>
      </c>
      <c r="L872" s="887"/>
      <c r="M872" s="181" t="s">
        <v>466</v>
      </c>
      <c r="N872" s="182"/>
      <c r="O872" s="183" t="s">
        <v>467</v>
      </c>
      <c r="P872" s="184"/>
      <c r="Q872" s="185"/>
      <c r="R872" s="185"/>
      <c r="S872" s="184"/>
      <c r="T872" s="184"/>
      <c r="U872" s="162"/>
      <c r="V872" s="119"/>
    </row>
    <row r="873" spans="1:22" s="164" customFormat="1">
      <c r="A873" s="154"/>
      <c r="B873" s="131" t="s">
        <v>489</v>
      </c>
      <c r="C873" s="132"/>
      <c r="D873" s="133" t="s">
        <v>1178</v>
      </c>
      <c r="E873" s="598" t="str">
        <f>'消耗品-中間3'!M46</f>
        <v>-</v>
      </c>
      <c r="F873" s="598" t="str">
        <f t="shared" si="36"/>
        <v>-</v>
      </c>
      <c r="G873" s="598" t="str">
        <f t="shared" si="37"/>
        <v>-</v>
      </c>
      <c r="H873" s="603" t="str">
        <f t="shared" si="38"/>
        <v>-</v>
      </c>
      <c r="I873" s="187"/>
      <c r="J873" s="413" t="s">
        <v>490</v>
      </c>
      <c r="K873" s="612" t="s">
        <v>739</v>
      </c>
      <c r="L873" s="887"/>
      <c r="M873" s="181" t="s">
        <v>466</v>
      </c>
      <c r="N873" s="182"/>
      <c r="O873" s="183" t="s">
        <v>467</v>
      </c>
      <c r="P873" s="190"/>
      <c r="Q873" s="185"/>
      <c r="R873" s="185"/>
      <c r="S873" s="184"/>
      <c r="T873" s="184"/>
      <c r="U873" s="162"/>
      <c r="V873" s="162"/>
    </row>
    <row r="874" spans="1:22" s="164" customFormat="1">
      <c r="A874" s="154"/>
      <c r="B874" s="131" t="s">
        <v>492</v>
      </c>
      <c r="C874" s="132"/>
      <c r="D874" s="133" t="s">
        <v>1179</v>
      </c>
      <c r="E874" s="598" t="str">
        <f>'消耗品-中間3'!M47</f>
        <v>-</v>
      </c>
      <c r="F874" s="598" t="str">
        <f t="shared" si="36"/>
        <v>-</v>
      </c>
      <c r="G874" s="598" t="str">
        <f t="shared" si="37"/>
        <v>-</v>
      </c>
      <c r="H874" s="603" t="str">
        <f t="shared" si="38"/>
        <v>-</v>
      </c>
      <c r="I874" s="187"/>
      <c r="J874" s="413" t="s">
        <v>493</v>
      </c>
      <c r="K874" s="612" t="s">
        <v>739</v>
      </c>
      <c r="L874" s="887"/>
      <c r="M874" s="181" t="s">
        <v>466</v>
      </c>
      <c r="N874" s="182"/>
      <c r="O874" s="183" t="s">
        <v>467</v>
      </c>
      <c r="P874" s="190"/>
      <c r="Q874" s="185"/>
      <c r="R874" s="185"/>
      <c r="S874" s="184"/>
      <c r="T874" s="184"/>
      <c r="U874" s="119"/>
      <c r="V874" s="162"/>
    </row>
    <row r="875" spans="1:22" s="164" customFormat="1">
      <c r="A875" s="154"/>
      <c r="B875" s="131" t="s">
        <v>494</v>
      </c>
      <c r="C875" s="132"/>
      <c r="D875" s="151" t="s">
        <v>1180</v>
      </c>
      <c r="E875" s="599" t="str">
        <f>'消耗品-中間3'!M48</f>
        <v>-</v>
      </c>
      <c r="F875" s="599" t="str">
        <f t="shared" si="36"/>
        <v>-</v>
      </c>
      <c r="G875" s="599" t="str">
        <f t="shared" si="37"/>
        <v>-</v>
      </c>
      <c r="H875" s="603" t="str">
        <f t="shared" si="38"/>
        <v>-</v>
      </c>
      <c r="I875" s="191"/>
      <c r="J875" s="413" t="s">
        <v>495</v>
      </c>
      <c r="K875" s="612" t="s">
        <v>739</v>
      </c>
      <c r="L875" s="888"/>
      <c r="M875" s="181" t="s">
        <v>466</v>
      </c>
      <c r="N875" s="193"/>
      <c r="O875" s="183" t="s">
        <v>467</v>
      </c>
      <c r="P875" s="190"/>
      <c r="Q875" s="185"/>
      <c r="R875" s="185"/>
      <c r="S875" s="184"/>
      <c r="T875" s="184"/>
      <c r="U875" s="119"/>
      <c r="V875" s="162"/>
    </row>
    <row r="876" spans="1:22">
      <c r="B876" s="109"/>
      <c r="C876" s="194"/>
      <c r="D876" s="194"/>
      <c r="E876" s="675"/>
      <c r="F876" s="675"/>
      <c r="G876" s="675"/>
      <c r="H876" s="675"/>
      <c r="I876" s="109"/>
      <c r="J876" s="109"/>
      <c r="U876" s="172"/>
      <c r="V876" s="119"/>
    </row>
    <row r="877" spans="1:22">
      <c r="O877" s="298"/>
      <c r="U877" s="119"/>
      <c r="V877" s="119"/>
    </row>
    <row r="878" spans="1:22" ht="15.75">
      <c r="B878" s="106" t="s">
        <v>1181</v>
      </c>
      <c r="U878" s="119"/>
      <c r="V878" s="119"/>
    </row>
    <row r="879" spans="1:22">
      <c r="Q879" s="496"/>
      <c r="U879" s="119"/>
      <c r="V879" s="119"/>
    </row>
    <row r="880" spans="1:22">
      <c r="B880" s="109" t="s">
        <v>1405</v>
      </c>
      <c r="Q880" s="496"/>
      <c r="U880" s="119"/>
      <c r="V880" s="119"/>
    </row>
    <row r="881" spans="1:22">
      <c r="B881" s="109"/>
      <c r="I881" s="761" t="s">
        <v>1406</v>
      </c>
      <c r="J881" s="109"/>
      <c r="Q881" s="496"/>
      <c r="U881" s="119"/>
      <c r="V881" s="119"/>
    </row>
    <row r="882" spans="1:22">
      <c r="B882" s="110" t="s">
        <v>747</v>
      </c>
      <c r="C882" s="111"/>
      <c r="D882" s="405"/>
      <c r="E882" s="762" t="s">
        <v>895</v>
      </c>
      <c r="F882" s="669" t="s">
        <v>1407</v>
      </c>
      <c r="G882" s="669" t="s">
        <v>1407</v>
      </c>
      <c r="H882" s="670" t="s">
        <v>1407</v>
      </c>
      <c r="I882" s="113" t="s">
        <v>1408</v>
      </c>
      <c r="J882" s="113"/>
      <c r="K882" s="114"/>
      <c r="L882" s="116"/>
      <c r="M882" s="116"/>
      <c r="N882" s="666"/>
      <c r="O882" s="118"/>
      <c r="P882" s="200"/>
      <c r="Q882" s="120"/>
      <c r="R882" s="120"/>
      <c r="U882" s="119"/>
      <c r="V882" s="119"/>
    </row>
    <row r="883" spans="1:22">
      <c r="B883" s="863" t="s">
        <v>1409</v>
      </c>
      <c r="C883" s="864"/>
      <c r="D883" s="121"/>
      <c r="E883" s="671" t="s">
        <v>1410</v>
      </c>
      <c r="F883" s="671" t="s">
        <v>1411</v>
      </c>
      <c r="G883" s="671"/>
      <c r="H883" s="672"/>
      <c r="I883" s="121" t="s">
        <v>508</v>
      </c>
      <c r="J883" s="123" t="s">
        <v>509</v>
      </c>
      <c r="K883" s="122" t="s">
        <v>510</v>
      </c>
      <c r="L883" s="124" t="s">
        <v>511</v>
      </c>
      <c r="M883" s="124" t="s">
        <v>512</v>
      </c>
      <c r="N883" s="125" t="s">
        <v>1412</v>
      </c>
      <c r="O883" s="126" t="s">
        <v>1413</v>
      </c>
      <c r="P883" s="209" t="s">
        <v>1412</v>
      </c>
      <c r="Q883" s="120"/>
      <c r="R883" s="120"/>
      <c r="U883" s="119"/>
      <c r="V883" s="119"/>
    </row>
    <row r="884" spans="1:22" ht="28.5">
      <c r="B884" s="865"/>
      <c r="C884" s="866"/>
      <c r="D884" s="127" t="s">
        <v>897</v>
      </c>
      <c r="E884" s="763"/>
      <c r="F884" s="763"/>
      <c r="G884" s="763"/>
      <c r="H884" s="764"/>
      <c r="I884" s="765" t="s">
        <v>692</v>
      </c>
      <c r="J884" s="766" t="s">
        <v>692</v>
      </c>
      <c r="K884" s="766" t="s">
        <v>692</v>
      </c>
      <c r="L884" s="766" t="s">
        <v>692</v>
      </c>
      <c r="M884" s="767" t="s">
        <v>692</v>
      </c>
      <c r="N884" s="767" t="s">
        <v>692</v>
      </c>
      <c r="O884" s="765" t="s">
        <v>692</v>
      </c>
      <c r="P884" s="209"/>
      <c r="Q884" s="120"/>
      <c r="R884" s="120"/>
      <c r="U884" s="119"/>
      <c r="V884" s="119"/>
    </row>
    <row r="885" spans="1:22">
      <c r="B885" s="131" t="s">
        <v>419</v>
      </c>
      <c r="C885" s="132"/>
      <c r="D885" s="133" t="s">
        <v>1143</v>
      </c>
      <c r="E885" s="598" t="b">
        <f>'消耗品-中間3'!N7</f>
        <v>0</v>
      </c>
      <c r="F885" s="598" t="b">
        <f>E885</f>
        <v>0</v>
      </c>
      <c r="G885" s="598" t="b">
        <f>E885</f>
        <v>0</v>
      </c>
      <c r="H885" s="603" t="b">
        <f>E885</f>
        <v>0</v>
      </c>
      <c r="I885" s="605" t="s">
        <v>420</v>
      </c>
      <c r="J885" s="135" t="s">
        <v>421</v>
      </c>
      <c r="K885" s="136" t="s">
        <v>422</v>
      </c>
      <c r="L885" s="842" t="s">
        <v>1194</v>
      </c>
      <c r="M885" s="137" t="s">
        <v>424</v>
      </c>
      <c r="N885" s="138" t="s">
        <v>425</v>
      </c>
      <c r="O885" s="139" t="s">
        <v>426</v>
      </c>
      <c r="P885" s="119"/>
      <c r="Q885" s="120"/>
      <c r="R885" s="120"/>
      <c r="S885" s="119"/>
      <c r="T885" s="119"/>
      <c r="U885" s="119"/>
      <c r="V885" s="119"/>
    </row>
    <row r="886" spans="1:22">
      <c r="B886" s="131" t="s">
        <v>427</v>
      </c>
      <c r="C886" s="132"/>
      <c r="D886" s="133" t="s">
        <v>1144</v>
      </c>
      <c r="E886" s="598" t="b">
        <f>'消耗品-中間3'!N8</f>
        <v>0</v>
      </c>
      <c r="F886" s="598" t="b">
        <f t="shared" ref="F886:F926" si="39">E886</f>
        <v>0</v>
      </c>
      <c r="G886" s="598" t="b">
        <f t="shared" ref="G886:G926" si="40">E886</f>
        <v>0</v>
      </c>
      <c r="H886" s="603" t="b">
        <f t="shared" ref="H886:H926" si="41">E886</f>
        <v>0</v>
      </c>
      <c r="I886" s="608"/>
      <c r="J886" s="606"/>
      <c r="K886" s="131" t="s">
        <v>428</v>
      </c>
      <c r="L886" s="887"/>
      <c r="M886" s="137" t="s">
        <v>424</v>
      </c>
      <c r="N886" s="142"/>
      <c r="O886" s="139" t="s">
        <v>426</v>
      </c>
      <c r="P886" s="119"/>
      <c r="Q886" s="120"/>
      <c r="R886" s="120"/>
      <c r="S886" s="119"/>
      <c r="T886" s="119"/>
      <c r="U886" s="119"/>
      <c r="V886" s="119"/>
    </row>
    <row r="887" spans="1:22">
      <c r="B887" s="131" t="s">
        <v>429</v>
      </c>
      <c r="C887" s="132"/>
      <c r="D887" s="133" t="s">
        <v>1145</v>
      </c>
      <c r="E887" s="598" t="b">
        <f>'消耗品-中間3'!N9</f>
        <v>0</v>
      </c>
      <c r="F887" s="598" t="b">
        <f t="shared" si="39"/>
        <v>0</v>
      </c>
      <c r="G887" s="598" t="b">
        <f t="shared" si="40"/>
        <v>0</v>
      </c>
      <c r="H887" s="603" t="b">
        <f t="shared" si="41"/>
        <v>0</v>
      </c>
      <c r="I887" s="608"/>
      <c r="J887" s="606"/>
      <c r="K887" s="131" t="s">
        <v>430</v>
      </c>
      <c r="L887" s="887"/>
      <c r="M887" s="137" t="s">
        <v>424</v>
      </c>
      <c r="N887" s="143"/>
      <c r="O887" s="139" t="s">
        <v>426</v>
      </c>
      <c r="P887" s="119"/>
      <c r="Q887" s="120"/>
      <c r="R887" s="120"/>
      <c r="S887" s="119"/>
      <c r="T887" s="119"/>
      <c r="U887" s="162"/>
      <c r="V887" s="119"/>
    </row>
    <row r="888" spans="1:22">
      <c r="B888" s="131" t="s">
        <v>431</v>
      </c>
      <c r="C888" s="132"/>
      <c r="D888" s="133" t="s">
        <v>432</v>
      </c>
      <c r="E888" s="598" t="str">
        <f>'消耗品-中間3'!N10</f>
        <v>-</v>
      </c>
      <c r="F888" s="598" t="str">
        <f t="shared" si="39"/>
        <v>-</v>
      </c>
      <c r="G888" s="598" t="str">
        <f t="shared" si="40"/>
        <v>-</v>
      </c>
      <c r="H888" s="603" t="str">
        <f t="shared" si="41"/>
        <v>-</v>
      </c>
      <c r="I888" s="144"/>
      <c r="J888" s="606"/>
      <c r="K888" s="131" t="s">
        <v>433</v>
      </c>
      <c r="L888" s="887"/>
      <c r="M888" s="145" t="s">
        <v>434</v>
      </c>
      <c r="N888" s="146"/>
      <c r="O888" s="147" t="s">
        <v>435</v>
      </c>
      <c r="P888" s="148"/>
      <c r="Q888" s="149"/>
      <c r="R888" s="149"/>
      <c r="S888" s="148"/>
      <c r="T888" s="148"/>
      <c r="U888" s="162"/>
      <c r="V888" s="119"/>
    </row>
    <row r="889" spans="1:22" s="164" customFormat="1">
      <c r="A889" s="154"/>
      <c r="B889" s="131" t="s">
        <v>436</v>
      </c>
      <c r="C889" s="132"/>
      <c r="D889" s="133" t="s">
        <v>1146</v>
      </c>
      <c r="E889" s="598" t="b">
        <f>'消耗品-中間3'!N11</f>
        <v>0</v>
      </c>
      <c r="F889" s="598" t="b">
        <f t="shared" si="39"/>
        <v>0</v>
      </c>
      <c r="G889" s="598" t="b">
        <f t="shared" si="40"/>
        <v>0</v>
      </c>
      <c r="H889" s="603" t="b">
        <f t="shared" si="41"/>
        <v>0</v>
      </c>
      <c r="I889" s="608"/>
      <c r="J889" s="606"/>
      <c r="K889" s="131" t="s">
        <v>433</v>
      </c>
      <c r="L889" s="887"/>
      <c r="M889" s="137" t="s">
        <v>424</v>
      </c>
      <c r="N889" s="143"/>
      <c r="O889" s="139" t="s">
        <v>426</v>
      </c>
      <c r="P889" s="119"/>
      <c r="Q889" s="120"/>
      <c r="R889" s="120"/>
      <c r="S889" s="119"/>
      <c r="T889" s="119"/>
      <c r="U889" s="162"/>
      <c r="V889" s="162"/>
    </row>
    <row r="890" spans="1:22" s="164" customFormat="1">
      <c r="A890" s="154"/>
      <c r="B890" s="131" t="s">
        <v>437</v>
      </c>
      <c r="C890" s="132"/>
      <c r="D890" s="133" t="s">
        <v>1147</v>
      </c>
      <c r="E890" s="598" t="b">
        <f>'消耗品-中間3'!N12</f>
        <v>0</v>
      </c>
      <c r="F890" s="598" t="b">
        <f t="shared" si="39"/>
        <v>0</v>
      </c>
      <c r="G890" s="598" t="b">
        <f t="shared" si="40"/>
        <v>0</v>
      </c>
      <c r="H890" s="603" t="b">
        <f t="shared" si="41"/>
        <v>0</v>
      </c>
      <c r="I890" s="608"/>
      <c r="J890" s="607"/>
      <c r="K890" s="131" t="s">
        <v>433</v>
      </c>
      <c r="L890" s="887"/>
      <c r="M890" s="137" t="s">
        <v>424</v>
      </c>
      <c r="N890" s="143"/>
      <c r="O890" s="139" t="s">
        <v>426</v>
      </c>
      <c r="P890" s="119"/>
      <c r="Q890" s="120"/>
      <c r="R890" s="120"/>
      <c r="S890" s="119"/>
      <c r="T890" s="119"/>
      <c r="U890" s="162"/>
      <c r="V890" s="162"/>
    </row>
    <row r="891" spans="1:22" s="164" customFormat="1">
      <c r="A891" s="154"/>
      <c r="B891" s="131" t="s">
        <v>438</v>
      </c>
      <c r="C891" s="132"/>
      <c r="D891" s="133" t="s">
        <v>1148</v>
      </c>
      <c r="E891" s="598" t="b">
        <f>'消耗品-中間3'!N13</f>
        <v>1</v>
      </c>
      <c r="F891" s="598" t="b">
        <f t="shared" si="39"/>
        <v>1</v>
      </c>
      <c r="G891" s="598" t="b">
        <f t="shared" si="40"/>
        <v>1</v>
      </c>
      <c r="H891" s="603" t="b">
        <f t="shared" si="41"/>
        <v>1</v>
      </c>
      <c r="I891" s="608"/>
      <c r="J891" s="604" t="s">
        <v>439</v>
      </c>
      <c r="K891" s="136" t="s">
        <v>422</v>
      </c>
      <c r="L891" s="887"/>
      <c r="M891" s="137" t="s">
        <v>424</v>
      </c>
      <c r="N891" s="143"/>
      <c r="O891" s="139" t="s">
        <v>426</v>
      </c>
      <c r="P891" s="119"/>
      <c r="Q891" s="120"/>
      <c r="R891" s="120"/>
      <c r="S891" s="119"/>
      <c r="T891" s="119"/>
      <c r="U891" s="162"/>
      <c r="V891" s="162"/>
    </row>
    <row r="892" spans="1:22" s="164" customFormat="1">
      <c r="A892" s="154"/>
      <c r="B892" s="131" t="s">
        <v>440</v>
      </c>
      <c r="C892" s="132"/>
      <c r="D892" s="133" t="s">
        <v>1149</v>
      </c>
      <c r="E892" s="598" t="b">
        <f>'消耗品-中間3'!N14</f>
        <v>1</v>
      </c>
      <c r="F892" s="598" t="b">
        <f t="shared" si="39"/>
        <v>1</v>
      </c>
      <c r="G892" s="598" t="b">
        <f t="shared" si="40"/>
        <v>1</v>
      </c>
      <c r="H892" s="603" t="b">
        <f t="shared" si="41"/>
        <v>1</v>
      </c>
      <c r="I892" s="608"/>
      <c r="J892" s="606"/>
      <c r="K892" s="131" t="s">
        <v>428</v>
      </c>
      <c r="L892" s="887"/>
      <c r="M892" s="137" t="s">
        <v>424</v>
      </c>
      <c r="N892" s="143"/>
      <c r="O892" s="139" t="s">
        <v>426</v>
      </c>
      <c r="P892" s="119"/>
      <c r="Q892" s="120"/>
      <c r="R892" s="120"/>
      <c r="S892" s="119"/>
      <c r="T892" s="119"/>
      <c r="U892" s="119"/>
      <c r="V892" s="162"/>
    </row>
    <row r="893" spans="1:22" s="164" customFormat="1">
      <c r="A893" s="154"/>
      <c r="B893" s="131" t="s">
        <v>441</v>
      </c>
      <c r="C893" s="132"/>
      <c r="D893" s="133" t="s">
        <v>1150</v>
      </c>
      <c r="E893" s="598" t="b">
        <f>'消耗品-中間3'!N15</f>
        <v>1</v>
      </c>
      <c r="F893" s="598" t="b">
        <f t="shared" si="39"/>
        <v>1</v>
      </c>
      <c r="G893" s="598" t="b">
        <f t="shared" si="40"/>
        <v>1</v>
      </c>
      <c r="H893" s="603" t="b">
        <f t="shared" si="41"/>
        <v>1</v>
      </c>
      <c r="I893" s="608"/>
      <c r="J893" s="606"/>
      <c r="K893" s="131" t="s">
        <v>430</v>
      </c>
      <c r="L893" s="887"/>
      <c r="M893" s="137" t="s">
        <v>424</v>
      </c>
      <c r="N893" s="143"/>
      <c r="O893" s="139" t="s">
        <v>426</v>
      </c>
      <c r="P893" s="119"/>
      <c r="Q893" s="120"/>
      <c r="R893" s="120"/>
      <c r="S893" s="119"/>
      <c r="T893" s="119"/>
      <c r="U893" s="119"/>
      <c r="V893" s="162"/>
    </row>
    <row r="894" spans="1:22">
      <c r="B894" s="131" t="s">
        <v>442</v>
      </c>
      <c r="C894" s="132"/>
      <c r="D894" s="133" t="s">
        <v>1151</v>
      </c>
      <c r="E894" s="598" t="b">
        <f>'消耗品-中間3'!N16</f>
        <v>1</v>
      </c>
      <c r="F894" s="598" t="b">
        <f t="shared" si="39"/>
        <v>1</v>
      </c>
      <c r="G894" s="598" t="b">
        <f t="shared" si="40"/>
        <v>1</v>
      </c>
      <c r="H894" s="603" t="b">
        <f t="shared" si="41"/>
        <v>1</v>
      </c>
      <c r="I894" s="608"/>
      <c r="J894" s="607"/>
      <c r="K894" s="131" t="s">
        <v>433</v>
      </c>
      <c r="L894" s="887"/>
      <c r="M894" s="137" t="s">
        <v>424</v>
      </c>
      <c r="N894" s="143"/>
      <c r="O894" s="139" t="s">
        <v>426</v>
      </c>
      <c r="P894" s="119"/>
      <c r="Q894" s="120"/>
      <c r="R894" s="120"/>
      <c r="S894" s="119"/>
      <c r="T894" s="119"/>
      <c r="U894" s="119"/>
      <c r="V894" s="119"/>
    </row>
    <row r="895" spans="1:22">
      <c r="B895" s="131" t="s">
        <v>443</v>
      </c>
      <c r="C895" s="132"/>
      <c r="D895" s="133" t="s">
        <v>1152</v>
      </c>
      <c r="E895" s="598" t="str">
        <f>'消耗品-中間3'!N17</f>
        <v>-</v>
      </c>
      <c r="F895" s="598" t="str">
        <f t="shared" si="39"/>
        <v>-</v>
      </c>
      <c r="G895" s="598" t="str">
        <f t="shared" si="40"/>
        <v>-</v>
      </c>
      <c r="H895" s="603" t="str">
        <f t="shared" si="41"/>
        <v>-</v>
      </c>
      <c r="I895" s="157"/>
      <c r="J895" s="165" t="s">
        <v>439</v>
      </c>
      <c r="K895" s="131" t="s">
        <v>444</v>
      </c>
      <c r="L895" s="887"/>
      <c r="M895" s="159" t="s">
        <v>445</v>
      </c>
      <c r="N895" s="160"/>
      <c r="O895" s="161" t="s">
        <v>446</v>
      </c>
      <c r="P895" s="162"/>
      <c r="Q895" s="163"/>
      <c r="R895" s="163"/>
      <c r="S895" s="162"/>
      <c r="T895" s="162"/>
      <c r="U895" s="119"/>
      <c r="V895" s="119"/>
    </row>
    <row r="896" spans="1:22">
      <c r="B896" s="131" t="s">
        <v>447</v>
      </c>
      <c r="C896" s="132"/>
      <c r="D896" s="133" t="s">
        <v>1153</v>
      </c>
      <c r="E896" s="598" t="str">
        <f>'消耗品-中間3'!N18</f>
        <v>-</v>
      </c>
      <c r="F896" s="598" t="str">
        <f t="shared" si="39"/>
        <v>-</v>
      </c>
      <c r="G896" s="598" t="str">
        <f t="shared" si="40"/>
        <v>-</v>
      </c>
      <c r="H896" s="603" t="str">
        <f t="shared" si="41"/>
        <v>-</v>
      </c>
      <c r="I896" s="157"/>
      <c r="J896" s="165" t="s">
        <v>448</v>
      </c>
      <c r="K896" s="131" t="s">
        <v>449</v>
      </c>
      <c r="L896" s="887"/>
      <c r="M896" s="159" t="s">
        <v>445</v>
      </c>
      <c r="N896" s="160"/>
      <c r="O896" s="183" t="s">
        <v>467</v>
      </c>
      <c r="P896" s="162"/>
      <c r="Q896" s="163"/>
      <c r="R896" s="163"/>
      <c r="S896" s="162"/>
      <c r="T896" s="162"/>
      <c r="U896" s="119"/>
      <c r="V896" s="119"/>
    </row>
    <row r="897" spans="1:22">
      <c r="B897" s="131" t="s">
        <v>1141</v>
      </c>
      <c r="C897" s="132"/>
      <c r="D897" s="133"/>
      <c r="E897" s="598" t="str">
        <f>'消耗品-中間3'!N19</f>
        <v>-</v>
      </c>
      <c r="F897" s="598" t="str">
        <f t="shared" si="39"/>
        <v>-</v>
      </c>
      <c r="G897" s="598" t="str">
        <f t="shared" si="40"/>
        <v>-</v>
      </c>
      <c r="H897" s="603" t="str">
        <f t="shared" si="41"/>
        <v>-</v>
      </c>
      <c r="I897" s="157"/>
      <c r="J897" s="609"/>
      <c r="K897" s="610"/>
      <c r="L897" s="887"/>
      <c r="M897" s="159"/>
      <c r="N897" s="160"/>
      <c r="O897" s="183" t="s">
        <v>467</v>
      </c>
      <c r="P897" s="162"/>
      <c r="Q897" s="163"/>
      <c r="R897" s="163"/>
      <c r="S897" s="162"/>
      <c r="T897" s="162"/>
      <c r="U897" s="480"/>
      <c r="V897" s="119"/>
    </row>
    <row r="898" spans="1:22">
      <c r="B898" s="131" t="s">
        <v>450</v>
      </c>
      <c r="C898" s="132"/>
      <c r="D898" s="133" t="s">
        <v>1154</v>
      </c>
      <c r="E898" s="598" t="b">
        <f>'消耗品-中間3'!N20</f>
        <v>0</v>
      </c>
      <c r="F898" s="598" t="b">
        <f t="shared" si="39"/>
        <v>0</v>
      </c>
      <c r="G898" s="598" t="b">
        <f t="shared" si="40"/>
        <v>0</v>
      </c>
      <c r="H898" s="603" t="b">
        <f t="shared" si="41"/>
        <v>0</v>
      </c>
      <c r="I898" s="608"/>
      <c r="J898" s="165" t="s">
        <v>451</v>
      </c>
      <c r="K898" s="131" t="s">
        <v>444</v>
      </c>
      <c r="L898" s="887"/>
      <c r="M898" s="137" t="s">
        <v>424</v>
      </c>
      <c r="N898" s="143"/>
      <c r="O898" s="166" t="s">
        <v>426</v>
      </c>
      <c r="P898" s="119"/>
      <c r="Q898" s="120"/>
      <c r="R898" s="120"/>
      <c r="S898" s="119"/>
      <c r="T898" s="119"/>
      <c r="U898" s="480"/>
      <c r="V898" s="119"/>
    </row>
    <row r="899" spans="1:22" s="480" customFormat="1">
      <c r="A899" s="100"/>
      <c r="B899" s="131" t="s">
        <v>452</v>
      </c>
      <c r="C899" s="132"/>
      <c r="D899" s="133" t="s">
        <v>1155</v>
      </c>
      <c r="E899" s="598" t="str">
        <f>'消耗品-中間3'!N21</f>
        <v>-</v>
      </c>
      <c r="F899" s="598" t="str">
        <f t="shared" si="39"/>
        <v>-</v>
      </c>
      <c r="G899" s="598" t="str">
        <f t="shared" si="40"/>
        <v>-</v>
      </c>
      <c r="H899" s="603" t="str">
        <f t="shared" si="41"/>
        <v>-</v>
      </c>
      <c r="I899" s="608"/>
      <c r="J899" s="165" t="s">
        <v>453</v>
      </c>
      <c r="K899" s="131" t="s">
        <v>444</v>
      </c>
      <c r="L899" s="887"/>
      <c r="M899" s="137" t="s">
        <v>424</v>
      </c>
      <c r="N899" s="143"/>
      <c r="O899" s="183" t="s">
        <v>467</v>
      </c>
      <c r="P899" s="119"/>
      <c r="Q899" s="120"/>
      <c r="R899" s="120"/>
      <c r="S899" s="119"/>
      <c r="T899" s="119"/>
      <c r="U899" s="184"/>
    </row>
    <row r="900" spans="1:22" s="480" customFormat="1">
      <c r="A900" s="100"/>
      <c r="B900" s="131" t="s">
        <v>454</v>
      </c>
      <c r="C900" s="132"/>
      <c r="D900" s="133" t="s">
        <v>1156</v>
      </c>
      <c r="E900" s="598" t="str">
        <f>'消耗品-中間3'!N22</f>
        <v>-</v>
      </c>
      <c r="F900" s="598" t="str">
        <f t="shared" si="39"/>
        <v>-</v>
      </c>
      <c r="G900" s="598" t="str">
        <f t="shared" si="40"/>
        <v>-</v>
      </c>
      <c r="H900" s="603" t="str">
        <f t="shared" si="41"/>
        <v>-</v>
      </c>
      <c r="I900" s="168"/>
      <c r="J900" s="165" t="s">
        <v>455</v>
      </c>
      <c r="K900" s="131" t="s">
        <v>449</v>
      </c>
      <c r="L900" s="887"/>
      <c r="M900" s="170" t="s">
        <v>456</v>
      </c>
      <c r="N900" s="171"/>
      <c r="O900" s="183" t="s">
        <v>467</v>
      </c>
      <c r="P900" s="172"/>
      <c r="Q900" s="173"/>
      <c r="R900" s="173"/>
      <c r="S900" s="172"/>
      <c r="T900" s="172"/>
      <c r="U900" s="184"/>
    </row>
    <row r="901" spans="1:22" s="186" customFormat="1">
      <c r="A901" s="176"/>
      <c r="B901" s="131" t="s">
        <v>457</v>
      </c>
      <c r="C901" s="132"/>
      <c r="D901" s="133" t="s">
        <v>1157</v>
      </c>
      <c r="E901" s="598" t="str">
        <f>'消耗品-中間3'!N23</f>
        <v>-</v>
      </c>
      <c r="F901" s="598" t="str">
        <f t="shared" si="39"/>
        <v>-</v>
      </c>
      <c r="G901" s="598" t="str">
        <f t="shared" si="40"/>
        <v>-</v>
      </c>
      <c r="H901" s="603" t="str">
        <f t="shared" si="41"/>
        <v>-</v>
      </c>
      <c r="I901" s="608"/>
      <c r="J901" s="165" t="s">
        <v>395</v>
      </c>
      <c r="K901" s="131" t="s">
        <v>433</v>
      </c>
      <c r="L901" s="887"/>
      <c r="M901" s="137" t="s">
        <v>424</v>
      </c>
      <c r="N901" s="143"/>
      <c r="O901" s="183" t="s">
        <v>467</v>
      </c>
      <c r="P901" s="119"/>
      <c r="Q901" s="120"/>
      <c r="R901" s="120"/>
      <c r="S901" s="119"/>
      <c r="T901" s="119"/>
      <c r="U901" s="184"/>
      <c r="V901" s="184"/>
    </row>
    <row r="902" spans="1:22" s="186" customFormat="1">
      <c r="A902" s="176"/>
      <c r="B902" s="131" t="s">
        <v>458</v>
      </c>
      <c r="C902" s="132"/>
      <c r="D902" s="133" t="s">
        <v>1158</v>
      </c>
      <c r="E902" s="598" t="str">
        <f>'消耗品-中間3'!N24</f>
        <v>-</v>
      </c>
      <c r="F902" s="598" t="str">
        <f t="shared" si="39"/>
        <v>-</v>
      </c>
      <c r="G902" s="598" t="str">
        <f t="shared" si="40"/>
        <v>-</v>
      </c>
      <c r="H902" s="603" t="str">
        <f t="shared" si="41"/>
        <v>-</v>
      </c>
      <c r="I902" s="608"/>
      <c r="J902" s="165" t="s">
        <v>459</v>
      </c>
      <c r="K902" s="131" t="s">
        <v>444</v>
      </c>
      <c r="L902" s="887"/>
      <c r="M902" s="175" t="s">
        <v>460</v>
      </c>
      <c r="N902" s="143"/>
      <c r="O902" s="183" t="s">
        <v>467</v>
      </c>
      <c r="P902" s="162"/>
      <c r="Q902" s="120"/>
      <c r="R902" s="120"/>
      <c r="S902" s="119"/>
      <c r="T902" s="119"/>
      <c r="U902" s="185"/>
      <c r="V902" s="184"/>
    </row>
    <row r="903" spans="1:22" s="186" customFormat="1">
      <c r="A903" s="176"/>
      <c r="B903" s="131" t="s">
        <v>461</v>
      </c>
      <c r="C903" s="132"/>
      <c r="D903" s="133" t="s">
        <v>1159</v>
      </c>
      <c r="E903" s="598" t="str">
        <f>'消耗品-中間3'!N25</f>
        <v>-</v>
      </c>
      <c r="F903" s="598" t="str">
        <f t="shared" si="39"/>
        <v>-</v>
      </c>
      <c r="G903" s="598" t="str">
        <f t="shared" si="40"/>
        <v>-</v>
      </c>
      <c r="H903" s="603" t="str">
        <f t="shared" si="41"/>
        <v>-</v>
      </c>
      <c r="I903" s="157"/>
      <c r="J903" s="165" t="s">
        <v>462</v>
      </c>
      <c r="K903" s="131" t="s">
        <v>449</v>
      </c>
      <c r="L903" s="887"/>
      <c r="M903" s="175" t="s">
        <v>460</v>
      </c>
      <c r="N903" s="160"/>
      <c r="O903" s="161" t="s">
        <v>446</v>
      </c>
      <c r="P903" s="162"/>
      <c r="Q903" s="163"/>
      <c r="R903" s="163"/>
      <c r="S903" s="162"/>
      <c r="T903" s="162"/>
      <c r="U903" s="120"/>
      <c r="V903" s="184"/>
    </row>
    <row r="904" spans="1:22" s="186" customFormat="1">
      <c r="A904" s="176"/>
      <c r="B904" s="131" t="s">
        <v>394</v>
      </c>
      <c r="C904" s="132"/>
      <c r="D904" s="133" t="s">
        <v>1160</v>
      </c>
      <c r="E904" s="598" t="str">
        <f>'消耗品-中間3'!N26</f>
        <v>-</v>
      </c>
      <c r="F904" s="598" t="str">
        <f t="shared" si="39"/>
        <v>-</v>
      </c>
      <c r="G904" s="598" t="str">
        <f t="shared" si="40"/>
        <v>-</v>
      </c>
      <c r="H904" s="603" t="str">
        <f t="shared" si="41"/>
        <v>-</v>
      </c>
      <c r="I904" s="608"/>
      <c r="J904" s="165" t="s">
        <v>463</v>
      </c>
      <c r="K904" s="131" t="s">
        <v>444</v>
      </c>
      <c r="L904" s="887"/>
      <c r="M904" s="175" t="s">
        <v>460</v>
      </c>
      <c r="N904" s="143"/>
      <c r="O904" s="161" t="s">
        <v>446</v>
      </c>
      <c r="P904" s="162"/>
      <c r="Q904" s="120"/>
      <c r="R904" s="120"/>
      <c r="S904" s="119"/>
      <c r="T904" s="119"/>
      <c r="U904" s="103"/>
      <c r="V904" s="184"/>
    </row>
    <row r="905" spans="1:22">
      <c r="B905" s="131" t="s">
        <v>464</v>
      </c>
      <c r="C905" s="132"/>
      <c r="D905" s="133" t="s">
        <v>1161</v>
      </c>
      <c r="E905" s="598" t="str">
        <f>'消耗品-中間3'!N28</f>
        <v>-</v>
      </c>
      <c r="F905" s="598" t="str">
        <f t="shared" si="39"/>
        <v>-</v>
      </c>
      <c r="G905" s="598" t="str">
        <f t="shared" si="40"/>
        <v>-</v>
      </c>
      <c r="H905" s="603" t="str">
        <f t="shared" si="41"/>
        <v>-</v>
      </c>
      <c r="I905" s="179"/>
      <c r="J905" s="165" t="s">
        <v>465</v>
      </c>
      <c r="K905" s="131" t="s">
        <v>449</v>
      </c>
      <c r="L905" s="887"/>
      <c r="M905" s="181" t="s">
        <v>466</v>
      </c>
      <c r="N905" s="182"/>
      <c r="O905" s="183" t="s">
        <v>467</v>
      </c>
      <c r="P905" s="184"/>
      <c r="Q905" s="185"/>
      <c r="R905" s="185"/>
      <c r="S905" s="184"/>
      <c r="T905" s="184"/>
    </row>
    <row r="906" spans="1:22">
      <c r="B906" s="131" t="s">
        <v>468</v>
      </c>
      <c r="C906" s="132"/>
      <c r="D906" s="133" t="s">
        <v>1162</v>
      </c>
      <c r="E906" s="598" t="str">
        <f>'消耗品-中間3'!N33</f>
        <v>-</v>
      </c>
      <c r="F906" s="598" t="str">
        <f t="shared" si="39"/>
        <v>-</v>
      </c>
      <c r="G906" s="598" t="str">
        <f t="shared" si="40"/>
        <v>-</v>
      </c>
      <c r="H906" s="603" t="str">
        <f t="shared" si="41"/>
        <v>-</v>
      </c>
      <c r="I906" s="179"/>
      <c r="J906" s="165" t="s">
        <v>469</v>
      </c>
      <c r="K906" s="131" t="s">
        <v>449</v>
      </c>
      <c r="L906" s="887"/>
      <c r="M906" s="181" t="s">
        <v>466</v>
      </c>
      <c r="N906" s="182"/>
      <c r="O906" s="183" t="s">
        <v>467</v>
      </c>
      <c r="P906" s="184"/>
      <c r="Q906" s="185"/>
      <c r="R906" s="185"/>
      <c r="S906" s="184"/>
      <c r="T906" s="184"/>
    </row>
    <row r="907" spans="1:22">
      <c r="B907" s="131" t="s">
        <v>470</v>
      </c>
      <c r="C907" s="132"/>
      <c r="D907" s="133" t="s">
        <v>1163</v>
      </c>
      <c r="E907" s="598" t="str">
        <f>'消耗品-中間3'!N29</f>
        <v>-</v>
      </c>
      <c r="F907" s="598" t="str">
        <f t="shared" si="39"/>
        <v>-</v>
      </c>
      <c r="G907" s="598" t="str">
        <f t="shared" si="40"/>
        <v>-</v>
      </c>
      <c r="H907" s="603" t="str">
        <f t="shared" si="41"/>
        <v>-</v>
      </c>
      <c r="I907" s="157"/>
      <c r="J907" s="165" t="s">
        <v>471</v>
      </c>
      <c r="K907" s="136" t="s">
        <v>422</v>
      </c>
      <c r="L907" s="887"/>
      <c r="M907" s="159" t="s">
        <v>445</v>
      </c>
      <c r="N907" s="143"/>
      <c r="O907" s="183" t="s">
        <v>467</v>
      </c>
      <c r="P907" s="162"/>
      <c r="Q907" s="120"/>
      <c r="R907" s="120"/>
      <c r="S907" s="119"/>
      <c r="T907" s="119"/>
    </row>
    <row r="908" spans="1:22">
      <c r="B908" s="131" t="s">
        <v>472</v>
      </c>
      <c r="C908" s="132"/>
      <c r="D908" s="133" t="s">
        <v>1164</v>
      </c>
      <c r="E908" s="598" t="str">
        <f>'消耗品-中間3'!N30</f>
        <v>-</v>
      </c>
      <c r="F908" s="598" t="str">
        <f t="shared" si="39"/>
        <v>-</v>
      </c>
      <c r="G908" s="598" t="str">
        <f t="shared" si="40"/>
        <v>-</v>
      </c>
      <c r="H908" s="603" t="str">
        <f t="shared" si="41"/>
        <v>-</v>
      </c>
      <c r="I908" s="157"/>
      <c r="J908" s="165" t="s">
        <v>471</v>
      </c>
      <c r="K908" s="131" t="s">
        <v>428</v>
      </c>
      <c r="L908" s="887"/>
      <c r="M908" s="159" t="s">
        <v>445</v>
      </c>
      <c r="N908" s="143"/>
      <c r="O908" s="183" t="s">
        <v>467</v>
      </c>
      <c r="P908" s="162"/>
      <c r="Q908" s="120"/>
      <c r="R908" s="120"/>
      <c r="S908" s="119"/>
      <c r="T908" s="119"/>
    </row>
    <row r="909" spans="1:22">
      <c r="B909" s="131" t="s">
        <v>473</v>
      </c>
      <c r="C909" s="132"/>
      <c r="D909" s="133" t="s">
        <v>1165</v>
      </c>
      <c r="E909" s="598" t="str">
        <f>'消耗品-中間3'!N31</f>
        <v>-</v>
      </c>
      <c r="F909" s="598" t="str">
        <f t="shared" si="39"/>
        <v>-</v>
      </c>
      <c r="G909" s="598" t="str">
        <f t="shared" si="40"/>
        <v>-</v>
      </c>
      <c r="H909" s="603" t="str">
        <f t="shared" si="41"/>
        <v>-</v>
      </c>
      <c r="I909" s="157"/>
      <c r="J909" s="165" t="s">
        <v>471</v>
      </c>
      <c r="K909" s="131" t="s">
        <v>430</v>
      </c>
      <c r="L909" s="887"/>
      <c r="M909" s="159" t="s">
        <v>445</v>
      </c>
      <c r="N909" s="143"/>
      <c r="O909" s="183" t="s">
        <v>467</v>
      </c>
      <c r="P909" s="162"/>
      <c r="Q909" s="120"/>
      <c r="R909" s="120"/>
      <c r="S909" s="119"/>
      <c r="T909" s="119"/>
    </row>
    <row r="910" spans="1:22">
      <c r="B910" s="131" t="s">
        <v>474</v>
      </c>
      <c r="C910" s="132"/>
      <c r="D910" s="133" t="s">
        <v>1166</v>
      </c>
      <c r="E910" s="598" t="str">
        <f>'消耗品-中間3'!N32</f>
        <v>-</v>
      </c>
      <c r="F910" s="598" t="str">
        <f t="shared" si="39"/>
        <v>-</v>
      </c>
      <c r="G910" s="598" t="str">
        <f t="shared" si="40"/>
        <v>-</v>
      </c>
      <c r="H910" s="603" t="str">
        <f t="shared" si="41"/>
        <v>-</v>
      </c>
      <c r="I910" s="157"/>
      <c r="J910" s="165" t="s">
        <v>471</v>
      </c>
      <c r="K910" s="131" t="s">
        <v>433</v>
      </c>
      <c r="L910" s="887"/>
      <c r="M910" s="159" t="s">
        <v>445</v>
      </c>
      <c r="N910" s="143"/>
      <c r="O910" s="183" t="s">
        <v>467</v>
      </c>
      <c r="P910" s="162"/>
      <c r="Q910" s="120"/>
      <c r="R910" s="120"/>
      <c r="S910" s="119"/>
      <c r="T910" s="119"/>
    </row>
    <row r="911" spans="1:22">
      <c r="B911" s="131" t="s">
        <v>483</v>
      </c>
      <c r="C911" s="132"/>
      <c r="D911" s="133" t="s">
        <v>1167</v>
      </c>
      <c r="E911" s="598" t="str">
        <f>'消耗品-中間3'!N34</f>
        <v>-</v>
      </c>
      <c r="F911" s="598" t="str">
        <f t="shared" si="39"/>
        <v>-</v>
      </c>
      <c r="G911" s="598" t="str">
        <f t="shared" si="40"/>
        <v>-</v>
      </c>
      <c r="H911" s="603" t="str">
        <f t="shared" si="41"/>
        <v>-</v>
      </c>
      <c r="I911" s="157"/>
      <c r="J911" s="165" t="s">
        <v>483</v>
      </c>
      <c r="K911" s="131" t="s">
        <v>449</v>
      </c>
      <c r="L911" s="887"/>
      <c r="M911" s="159" t="s">
        <v>445</v>
      </c>
      <c r="N911" s="160"/>
      <c r="O911" s="183" t="s">
        <v>467</v>
      </c>
      <c r="P911" s="162"/>
      <c r="Q911" s="163"/>
      <c r="R911" s="163"/>
      <c r="S911" s="162"/>
      <c r="T911" s="162"/>
    </row>
    <row r="912" spans="1:22">
      <c r="B912" s="131" t="s">
        <v>484</v>
      </c>
      <c r="C912" s="132"/>
      <c r="D912" s="133" t="s">
        <v>1168</v>
      </c>
      <c r="E912" s="598" t="str">
        <f>'消耗品-中間3'!N35</f>
        <v>-</v>
      </c>
      <c r="F912" s="598" t="str">
        <f t="shared" si="39"/>
        <v>-</v>
      </c>
      <c r="G912" s="598" t="str">
        <f t="shared" si="40"/>
        <v>-</v>
      </c>
      <c r="H912" s="603" t="str">
        <f t="shared" si="41"/>
        <v>-</v>
      </c>
      <c r="I912" s="157"/>
      <c r="J912" s="165" t="s">
        <v>484</v>
      </c>
      <c r="K912" s="131" t="s">
        <v>449</v>
      </c>
      <c r="L912" s="887"/>
      <c r="M912" s="159" t="s">
        <v>445</v>
      </c>
      <c r="N912" s="160"/>
      <c r="O912" s="183" t="s">
        <v>467</v>
      </c>
      <c r="P912" s="162"/>
      <c r="Q912" s="163"/>
      <c r="R912" s="163"/>
      <c r="S912" s="162"/>
      <c r="T912" s="162"/>
    </row>
    <row r="913" spans="1:22">
      <c r="B913" s="131" t="s">
        <v>485</v>
      </c>
      <c r="C913" s="132"/>
      <c r="D913" s="133" t="s">
        <v>1169</v>
      </c>
      <c r="E913" s="598" t="str">
        <f>'消耗品-中間3'!N36</f>
        <v>-</v>
      </c>
      <c r="F913" s="598" t="str">
        <f t="shared" si="39"/>
        <v>-</v>
      </c>
      <c r="G913" s="598" t="str">
        <f t="shared" si="40"/>
        <v>-</v>
      </c>
      <c r="H913" s="603" t="str">
        <f t="shared" si="41"/>
        <v>-</v>
      </c>
      <c r="I913" s="157"/>
      <c r="J913" s="165" t="s">
        <v>485</v>
      </c>
      <c r="K913" s="131" t="s">
        <v>449</v>
      </c>
      <c r="L913" s="887"/>
      <c r="M913" s="159" t="s">
        <v>445</v>
      </c>
      <c r="N913" s="160"/>
      <c r="O913" s="183" t="s">
        <v>467</v>
      </c>
      <c r="P913" s="162"/>
      <c r="Q913" s="163"/>
      <c r="R913" s="163"/>
      <c r="S913" s="162"/>
      <c r="T913" s="162"/>
      <c r="U913" s="119"/>
    </row>
    <row r="914" spans="1:22">
      <c r="B914" s="131" t="s">
        <v>1140</v>
      </c>
      <c r="C914" s="132"/>
      <c r="D914" s="133"/>
      <c r="E914" s="598" t="str">
        <f>'消耗品-中間3'!N37</f>
        <v>-</v>
      </c>
      <c r="F914" s="598" t="str">
        <f t="shared" si="39"/>
        <v>-</v>
      </c>
      <c r="G914" s="598" t="str">
        <f t="shared" si="40"/>
        <v>-</v>
      </c>
      <c r="H914" s="603" t="str">
        <f t="shared" si="41"/>
        <v>-</v>
      </c>
      <c r="I914" s="157"/>
      <c r="J914" s="609"/>
      <c r="K914" s="610"/>
      <c r="L914" s="887"/>
      <c r="M914" s="159"/>
      <c r="N914" s="160"/>
      <c r="O914" s="183" t="s">
        <v>467</v>
      </c>
      <c r="P914" s="162"/>
      <c r="Q914" s="163"/>
      <c r="R914" s="163"/>
      <c r="S914" s="162"/>
      <c r="T914" s="162"/>
      <c r="U914" s="119"/>
    </row>
    <row r="915" spans="1:22">
      <c r="B915" s="131" t="s">
        <v>1139</v>
      </c>
      <c r="C915" s="132"/>
      <c r="D915" s="133"/>
      <c r="E915" s="598" t="str">
        <f>'消耗品-中間3'!N27</f>
        <v>-</v>
      </c>
      <c r="F915" s="598" t="str">
        <f t="shared" si="39"/>
        <v>-</v>
      </c>
      <c r="G915" s="598" t="str">
        <f t="shared" si="40"/>
        <v>-</v>
      </c>
      <c r="H915" s="603" t="str">
        <f t="shared" si="41"/>
        <v>-</v>
      </c>
      <c r="I915" s="157"/>
      <c r="J915" s="609"/>
      <c r="K915" s="610"/>
      <c r="L915" s="887"/>
      <c r="M915" s="159"/>
      <c r="N915" s="160"/>
      <c r="O915" s="183" t="s">
        <v>467</v>
      </c>
      <c r="P915" s="162"/>
      <c r="Q915" s="163"/>
      <c r="R915" s="163"/>
      <c r="S915" s="162"/>
      <c r="T915" s="162"/>
      <c r="U915" s="119"/>
      <c r="V915" s="119"/>
    </row>
    <row r="916" spans="1:22">
      <c r="B916" s="131" t="s">
        <v>475</v>
      </c>
      <c r="C916" s="132"/>
      <c r="D916" s="133" t="s">
        <v>1170</v>
      </c>
      <c r="E916" s="598" t="str">
        <f>'消耗品-中間3'!N38</f>
        <v>-</v>
      </c>
      <c r="F916" s="598" t="str">
        <f t="shared" si="39"/>
        <v>-</v>
      </c>
      <c r="G916" s="598" t="str">
        <f t="shared" si="40"/>
        <v>-</v>
      </c>
      <c r="H916" s="603" t="str">
        <f t="shared" si="41"/>
        <v>-</v>
      </c>
      <c r="I916" s="157"/>
      <c r="J916" s="165" t="s">
        <v>476</v>
      </c>
      <c r="K916" s="131" t="s">
        <v>477</v>
      </c>
      <c r="L916" s="887"/>
      <c r="M916" s="159" t="s">
        <v>445</v>
      </c>
      <c r="N916" s="143"/>
      <c r="O916" s="183" t="s">
        <v>467</v>
      </c>
      <c r="P916" s="162"/>
      <c r="Q916" s="120"/>
      <c r="R916" s="120"/>
      <c r="S916" s="119"/>
      <c r="T916" s="119"/>
      <c r="U916" s="148"/>
      <c r="V916" s="119"/>
    </row>
    <row r="917" spans="1:22">
      <c r="B917" s="131" t="s">
        <v>478</v>
      </c>
      <c r="C917" s="132"/>
      <c r="D917" s="133" t="s">
        <v>1171</v>
      </c>
      <c r="E917" s="598" t="str">
        <f>'消耗品-中間3'!N39</f>
        <v>-</v>
      </c>
      <c r="F917" s="598" t="str">
        <f t="shared" si="39"/>
        <v>-</v>
      </c>
      <c r="G917" s="598" t="str">
        <f t="shared" si="40"/>
        <v>-</v>
      </c>
      <c r="H917" s="603" t="str">
        <f t="shared" si="41"/>
        <v>-</v>
      </c>
      <c r="I917" s="157"/>
      <c r="J917" s="165" t="s">
        <v>476</v>
      </c>
      <c r="K917" s="131" t="s">
        <v>477</v>
      </c>
      <c r="L917" s="887"/>
      <c r="M917" s="159"/>
      <c r="N917" s="143"/>
      <c r="O917" s="183" t="s">
        <v>467</v>
      </c>
      <c r="P917" s="184"/>
      <c r="Q917" s="120"/>
      <c r="R917" s="120"/>
      <c r="S917" s="119"/>
      <c r="T917" s="119"/>
      <c r="U917" s="119"/>
      <c r="V917" s="119"/>
    </row>
    <row r="918" spans="1:22" s="150" customFormat="1">
      <c r="A918" s="600"/>
      <c r="B918" s="131" t="s">
        <v>479</v>
      </c>
      <c r="C918" s="132"/>
      <c r="D918" s="133" t="s">
        <v>1172</v>
      </c>
      <c r="E918" s="598" t="str">
        <f>'消耗品-中間3'!N40</f>
        <v>-</v>
      </c>
      <c r="F918" s="598" t="str">
        <f t="shared" si="39"/>
        <v>-</v>
      </c>
      <c r="G918" s="598" t="str">
        <f t="shared" si="40"/>
        <v>-</v>
      </c>
      <c r="H918" s="603" t="str">
        <f t="shared" si="41"/>
        <v>-</v>
      </c>
      <c r="I918" s="157"/>
      <c r="J918" s="165" t="s">
        <v>476</v>
      </c>
      <c r="K918" s="131" t="s">
        <v>477</v>
      </c>
      <c r="L918" s="887"/>
      <c r="M918" s="159" t="s">
        <v>445</v>
      </c>
      <c r="N918" s="143"/>
      <c r="O918" s="183" t="s">
        <v>467</v>
      </c>
      <c r="P918" s="184"/>
      <c r="Q918" s="120"/>
      <c r="R918" s="120"/>
      <c r="S918" s="119"/>
      <c r="T918" s="119"/>
      <c r="U918" s="119"/>
      <c r="V918" s="148"/>
    </row>
    <row r="919" spans="1:22">
      <c r="B919" s="131" t="s">
        <v>480</v>
      </c>
      <c r="C919" s="132"/>
      <c r="D919" s="133" t="s">
        <v>1173</v>
      </c>
      <c r="E919" s="598" t="str">
        <f>'消耗品-中間3'!N41</f>
        <v>-</v>
      </c>
      <c r="F919" s="598" t="str">
        <f t="shared" si="39"/>
        <v>-</v>
      </c>
      <c r="G919" s="598" t="str">
        <f t="shared" si="40"/>
        <v>-</v>
      </c>
      <c r="H919" s="603" t="str">
        <f t="shared" si="41"/>
        <v>-</v>
      </c>
      <c r="I919" s="157"/>
      <c r="J919" s="165" t="s">
        <v>476</v>
      </c>
      <c r="K919" s="131" t="s">
        <v>477</v>
      </c>
      <c r="L919" s="887"/>
      <c r="M919" s="159" t="s">
        <v>445</v>
      </c>
      <c r="N919" s="143"/>
      <c r="O919" s="183" t="s">
        <v>467</v>
      </c>
      <c r="P919" s="184"/>
      <c r="Q919" s="120"/>
      <c r="R919" s="120"/>
      <c r="S919" s="119"/>
      <c r="T919" s="119"/>
      <c r="U919" s="119"/>
      <c r="V919" s="119"/>
    </row>
    <row r="920" spans="1:22">
      <c r="B920" s="131" t="s">
        <v>481</v>
      </c>
      <c r="C920" s="132"/>
      <c r="D920" s="133" t="s">
        <v>1174</v>
      </c>
      <c r="E920" s="598" t="str">
        <f>'消耗品-中間3'!N42</f>
        <v>-</v>
      </c>
      <c r="F920" s="598" t="str">
        <f t="shared" si="39"/>
        <v>-</v>
      </c>
      <c r="G920" s="598" t="str">
        <f t="shared" si="40"/>
        <v>-</v>
      </c>
      <c r="H920" s="603" t="str">
        <f t="shared" si="41"/>
        <v>-</v>
      </c>
      <c r="I920" s="157"/>
      <c r="J920" s="165" t="s">
        <v>482</v>
      </c>
      <c r="K920" s="131" t="s">
        <v>477</v>
      </c>
      <c r="L920" s="887"/>
      <c r="M920" s="159" t="s">
        <v>445</v>
      </c>
      <c r="N920" s="143"/>
      <c r="O920" s="183" t="s">
        <v>467</v>
      </c>
      <c r="P920" s="184"/>
      <c r="Q920" s="120"/>
      <c r="R920" s="120"/>
      <c r="S920" s="119"/>
      <c r="T920" s="119"/>
      <c r="U920" s="119"/>
      <c r="V920" s="119"/>
    </row>
    <row r="921" spans="1:22">
      <c r="B921" s="131" t="s">
        <v>859</v>
      </c>
      <c r="C921" s="132"/>
      <c r="D921" s="133" t="s">
        <v>1175</v>
      </c>
      <c r="E921" s="598" t="str">
        <f>'消耗品-中間3'!N43</f>
        <v>-</v>
      </c>
      <c r="F921" s="598" t="str">
        <f t="shared" si="39"/>
        <v>-</v>
      </c>
      <c r="G921" s="598" t="str">
        <f t="shared" si="40"/>
        <v>-</v>
      </c>
      <c r="H921" s="603" t="str">
        <f t="shared" si="41"/>
        <v>-</v>
      </c>
      <c r="I921" s="477"/>
      <c r="J921" s="411" t="s">
        <v>860</v>
      </c>
      <c r="K921" s="137" t="s">
        <v>488</v>
      </c>
      <c r="L921" s="887"/>
      <c r="M921" s="159"/>
      <c r="N921" s="143"/>
      <c r="O921" s="183" t="s">
        <v>467</v>
      </c>
      <c r="P921" s="184"/>
      <c r="Q921" s="478"/>
      <c r="R921" s="479"/>
      <c r="S921" s="480"/>
      <c r="T921" s="480"/>
      <c r="U921" s="119"/>
      <c r="V921" s="119"/>
    </row>
    <row r="922" spans="1:22">
      <c r="B922" s="131" t="s">
        <v>861</v>
      </c>
      <c r="C922" s="132"/>
      <c r="D922" s="133" t="s">
        <v>1176</v>
      </c>
      <c r="E922" s="598" t="str">
        <f>'消耗品-中間3'!N44</f>
        <v>-</v>
      </c>
      <c r="F922" s="598" t="str">
        <f t="shared" si="39"/>
        <v>-</v>
      </c>
      <c r="G922" s="598" t="str">
        <f t="shared" si="40"/>
        <v>-</v>
      </c>
      <c r="H922" s="603" t="str">
        <f t="shared" si="41"/>
        <v>-</v>
      </c>
      <c r="I922" s="477"/>
      <c r="J922" s="611" t="s">
        <v>1142</v>
      </c>
      <c r="K922" s="612" t="s">
        <v>739</v>
      </c>
      <c r="L922" s="887"/>
      <c r="M922" s="159"/>
      <c r="N922" s="143"/>
      <c r="O922" s="183" t="s">
        <v>467</v>
      </c>
      <c r="P922" s="184"/>
      <c r="Q922" s="478"/>
      <c r="R922" s="479"/>
      <c r="S922" s="480"/>
      <c r="T922" s="480"/>
      <c r="U922" s="119"/>
      <c r="V922" s="119"/>
    </row>
    <row r="923" spans="1:22">
      <c r="B923" s="131" t="s">
        <v>486</v>
      </c>
      <c r="C923" s="132"/>
      <c r="D923" s="133" t="s">
        <v>1177</v>
      </c>
      <c r="E923" s="598" t="str">
        <f>'消耗品-中間3'!N45</f>
        <v>-</v>
      </c>
      <c r="F923" s="598" t="str">
        <f t="shared" si="39"/>
        <v>-</v>
      </c>
      <c r="G923" s="598" t="str">
        <f t="shared" si="40"/>
        <v>-</v>
      </c>
      <c r="H923" s="603" t="str">
        <f t="shared" si="41"/>
        <v>-</v>
      </c>
      <c r="I923" s="187"/>
      <c r="J923" s="413" t="s">
        <v>487</v>
      </c>
      <c r="K923" s="612" t="s">
        <v>739</v>
      </c>
      <c r="L923" s="887"/>
      <c r="M923" s="181" t="s">
        <v>466</v>
      </c>
      <c r="N923" s="182"/>
      <c r="O923" s="183" t="s">
        <v>467</v>
      </c>
      <c r="P923" s="184"/>
      <c r="Q923" s="185"/>
      <c r="R923" s="185"/>
      <c r="S923" s="184"/>
      <c r="T923" s="184"/>
      <c r="U923" s="162"/>
      <c r="V923" s="119"/>
    </row>
    <row r="924" spans="1:22">
      <c r="B924" s="131" t="s">
        <v>489</v>
      </c>
      <c r="C924" s="132"/>
      <c r="D924" s="133" t="s">
        <v>1178</v>
      </c>
      <c r="E924" s="598" t="str">
        <f>'消耗品-中間3'!N46</f>
        <v>-</v>
      </c>
      <c r="F924" s="598" t="str">
        <f t="shared" si="39"/>
        <v>-</v>
      </c>
      <c r="G924" s="598" t="str">
        <f t="shared" si="40"/>
        <v>-</v>
      </c>
      <c r="H924" s="603" t="str">
        <f t="shared" si="41"/>
        <v>-</v>
      </c>
      <c r="I924" s="187"/>
      <c r="J924" s="413" t="s">
        <v>490</v>
      </c>
      <c r="K924" s="612" t="s">
        <v>739</v>
      </c>
      <c r="L924" s="887"/>
      <c r="M924" s="181" t="s">
        <v>466</v>
      </c>
      <c r="N924" s="182"/>
      <c r="O924" s="183" t="s">
        <v>467</v>
      </c>
      <c r="P924" s="190"/>
      <c r="Q924" s="185"/>
      <c r="R924" s="185"/>
      <c r="S924" s="184"/>
      <c r="T924" s="184"/>
      <c r="U924" s="162"/>
      <c r="V924" s="119"/>
    </row>
    <row r="925" spans="1:22" s="164" customFormat="1">
      <c r="A925" s="154"/>
      <c r="B925" s="131" t="s">
        <v>492</v>
      </c>
      <c r="C925" s="132"/>
      <c r="D925" s="133" t="s">
        <v>1179</v>
      </c>
      <c r="E925" s="598" t="str">
        <f>'消耗品-中間3'!N47</f>
        <v>-</v>
      </c>
      <c r="F925" s="598" t="str">
        <f t="shared" si="39"/>
        <v>-</v>
      </c>
      <c r="G925" s="598" t="str">
        <f t="shared" si="40"/>
        <v>-</v>
      </c>
      <c r="H925" s="603" t="str">
        <f t="shared" si="41"/>
        <v>-</v>
      </c>
      <c r="I925" s="187"/>
      <c r="J925" s="413" t="s">
        <v>493</v>
      </c>
      <c r="K925" s="612" t="s">
        <v>739</v>
      </c>
      <c r="L925" s="887"/>
      <c r="M925" s="181" t="s">
        <v>466</v>
      </c>
      <c r="N925" s="182"/>
      <c r="O925" s="183" t="s">
        <v>467</v>
      </c>
      <c r="P925" s="190"/>
      <c r="Q925" s="185"/>
      <c r="R925" s="185"/>
      <c r="S925" s="184"/>
      <c r="T925" s="184"/>
      <c r="U925" s="162"/>
      <c r="V925" s="162"/>
    </row>
    <row r="926" spans="1:22" s="164" customFormat="1">
      <c r="A926" s="154"/>
      <c r="B926" s="131" t="s">
        <v>494</v>
      </c>
      <c r="C926" s="132"/>
      <c r="D926" s="151" t="s">
        <v>1180</v>
      </c>
      <c r="E926" s="599" t="str">
        <f>'消耗品-中間3'!N48</f>
        <v>-</v>
      </c>
      <c r="F926" s="599" t="str">
        <f t="shared" si="39"/>
        <v>-</v>
      </c>
      <c r="G926" s="599" t="str">
        <f t="shared" si="40"/>
        <v>-</v>
      </c>
      <c r="H926" s="603" t="str">
        <f t="shared" si="41"/>
        <v>-</v>
      </c>
      <c r="I926" s="191"/>
      <c r="J926" s="413" t="s">
        <v>495</v>
      </c>
      <c r="K926" s="612" t="s">
        <v>739</v>
      </c>
      <c r="L926" s="888"/>
      <c r="M926" s="181" t="s">
        <v>466</v>
      </c>
      <c r="N926" s="193"/>
      <c r="O926" s="183" t="s">
        <v>467</v>
      </c>
      <c r="P926" s="190"/>
      <c r="Q926" s="185"/>
      <c r="R926" s="185"/>
      <c r="S926" s="184"/>
      <c r="T926" s="184"/>
      <c r="U926" s="119"/>
      <c r="V926" s="162"/>
    </row>
    <row r="927" spans="1:22" s="164" customFormat="1">
      <c r="A927" s="154"/>
      <c r="B927" s="109"/>
      <c r="C927" s="194"/>
      <c r="D927" s="194"/>
      <c r="E927" s="675"/>
      <c r="F927" s="675"/>
      <c r="G927" s="675"/>
      <c r="H927" s="675"/>
      <c r="I927" s="109"/>
      <c r="J927" s="109"/>
      <c r="K927" s="104"/>
      <c r="L927" s="105"/>
      <c r="M927" s="105"/>
      <c r="N927" s="103"/>
      <c r="O927" s="103"/>
      <c r="P927" s="103"/>
      <c r="Q927" s="105"/>
      <c r="R927" s="105"/>
      <c r="S927" s="103"/>
      <c r="T927" s="103"/>
      <c r="U927" s="119"/>
      <c r="V927" s="162"/>
    </row>
    <row r="928" spans="1:22">
      <c r="U928" s="172"/>
      <c r="V928" s="119"/>
    </row>
    <row r="929" spans="1:22" ht="15.75">
      <c r="B929" s="106" t="s">
        <v>898</v>
      </c>
      <c r="C929" s="194"/>
      <c r="D929" s="194"/>
      <c r="E929" s="675"/>
      <c r="F929" s="675"/>
      <c r="G929" s="675"/>
      <c r="H929" s="675"/>
      <c r="U929" s="119"/>
      <c r="V929" s="119"/>
    </row>
    <row r="930" spans="1:22" s="174" customFormat="1">
      <c r="A930" s="601"/>
      <c r="B930" s="391"/>
      <c r="C930" s="194"/>
      <c r="D930" s="194"/>
      <c r="E930" s="675"/>
      <c r="F930" s="675"/>
      <c r="G930" s="675"/>
      <c r="H930" s="675"/>
      <c r="I930" s="103"/>
      <c r="J930" s="103"/>
      <c r="K930" s="104"/>
      <c r="L930" s="105"/>
      <c r="M930" s="105"/>
      <c r="N930" s="103"/>
      <c r="O930" s="103"/>
      <c r="P930" s="103"/>
      <c r="Q930" s="105"/>
      <c r="R930" s="105"/>
      <c r="S930" s="103"/>
      <c r="T930" s="103"/>
      <c r="U930" s="119"/>
      <c r="V930" s="172"/>
    </row>
    <row r="931" spans="1:22">
      <c r="B931" s="109" t="s">
        <v>899</v>
      </c>
      <c r="C931" s="194"/>
      <c r="D931" s="194"/>
      <c r="E931" s="675"/>
      <c r="F931" s="675"/>
      <c r="G931" s="675"/>
      <c r="H931" s="675"/>
      <c r="U931" s="162"/>
      <c r="V931" s="119"/>
    </row>
    <row r="932" spans="1:22">
      <c r="B932" s="109"/>
      <c r="C932" s="194"/>
      <c r="D932" s="194"/>
      <c r="E932" s="675"/>
      <c r="F932" s="675"/>
      <c r="G932" s="675"/>
      <c r="H932" s="675"/>
      <c r="I932" s="109" t="s">
        <v>900</v>
      </c>
      <c r="J932" s="109"/>
      <c r="U932" s="119"/>
      <c r="V932" s="119"/>
    </row>
    <row r="933" spans="1:22" s="164" customFormat="1">
      <c r="A933" s="100"/>
      <c r="B933" s="110" t="s">
        <v>747</v>
      </c>
      <c r="C933" s="111"/>
      <c r="D933" s="405"/>
      <c r="E933" s="669" t="s">
        <v>404</v>
      </c>
      <c r="F933" s="669" t="s">
        <v>404</v>
      </c>
      <c r="G933" s="669" t="s">
        <v>404</v>
      </c>
      <c r="H933" s="670" t="s">
        <v>404</v>
      </c>
      <c r="I933" s="113" t="s">
        <v>777</v>
      </c>
      <c r="J933" s="113"/>
      <c r="K933" s="114"/>
      <c r="L933" s="116"/>
      <c r="M933" s="116"/>
      <c r="N933" s="117"/>
      <c r="O933" s="118"/>
      <c r="P933" s="119"/>
      <c r="Q933" s="120"/>
      <c r="R933" s="120"/>
      <c r="S933" s="103"/>
      <c r="T933" s="103"/>
      <c r="U933" s="184"/>
      <c r="V933" s="162"/>
    </row>
    <row r="934" spans="1:22">
      <c r="B934" s="863" t="s">
        <v>778</v>
      </c>
      <c r="C934" s="864"/>
      <c r="D934" s="121"/>
      <c r="E934" s="671" t="s">
        <v>779</v>
      </c>
      <c r="F934" s="671" t="s">
        <v>780</v>
      </c>
      <c r="G934" s="671"/>
      <c r="H934" s="672"/>
      <c r="I934" s="121" t="s">
        <v>508</v>
      </c>
      <c r="J934" s="123" t="s">
        <v>509</v>
      </c>
      <c r="K934" s="122" t="s">
        <v>510</v>
      </c>
      <c r="L934" s="124" t="s">
        <v>511</v>
      </c>
      <c r="M934" s="124" t="s">
        <v>512</v>
      </c>
      <c r="N934" s="125" t="s">
        <v>414</v>
      </c>
      <c r="O934" s="126" t="s">
        <v>415</v>
      </c>
      <c r="P934" s="119"/>
      <c r="Q934" s="120"/>
      <c r="R934" s="120"/>
      <c r="U934" s="184"/>
      <c r="V934" s="119"/>
    </row>
    <row r="935" spans="1:22" s="186" customFormat="1">
      <c r="A935" s="176"/>
      <c r="B935" s="865"/>
      <c r="C935" s="866"/>
      <c r="D935" s="127" t="s">
        <v>901</v>
      </c>
      <c r="E935" s="673" t="s">
        <v>691</v>
      </c>
      <c r="F935" s="673" t="s">
        <v>691</v>
      </c>
      <c r="G935" s="673" t="s">
        <v>691</v>
      </c>
      <c r="H935" s="674" t="s">
        <v>691</v>
      </c>
      <c r="I935" s="129" t="s">
        <v>692</v>
      </c>
      <c r="J935" s="128" t="s">
        <v>692</v>
      </c>
      <c r="K935" s="128" t="s">
        <v>692</v>
      </c>
      <c r="L935" s="128" t="s">
        <v>692</v>
      </c>
      <c r="M935" s="130" t="s">
        <v>692</v>
      </c>
      <c r="N935" s="130" t="s">
        <v>692</v>
      </c>
      <c r="O935" s="129" t="s">
        <v>692</v>
      </c>
      <c r="P935" s="119"/>
      <c r="Q935" s="120"/>
      <c r="R935" s="120"/>
      <c r="S935" s="103"/>
      <c r="T935" s="103"/>
      <c r="U935" s="119"/>
      <c r="V935" s="184"/>
    </row>
    <row r="936" spans="1:22" s="186" customFormat="1">
      <c r="A936" s="176"/>
      <c r="B936" s="131" t="s">
        <v>419</v>
      </c>
      <c r="C936" s="132"/>
      <c r="D936" s="133" t="s">
        <v>1143</v>
      </c>
      <c r="E936" s="598" t="str">
        <f>'消耗品-中間3'!X7</f>
        <v>TRUE</v>
      </c>
      <c r="F936" s="598" t="str">
        <f>E936</f>
        <v>TRUE</v>
      </c>
      <c r="G936" s="598" t="str">
        <f>E936</f>
        <v>TRUE</v>
      </c>
      <c r="H936" s="603" t="str">
        <f>E936</f>
        <v>TRUE</v>
      </c>
      <c r="I936" s="605" t="s">
        <v>420</v>
      </c>
      <c r="J936" s="135" t="s">
        <v>421</v>
      </c>
      <c r="K936" s="136" t="s">
        <v>422</v>
      </c>
      <c r="L936" s="842" t="s">
        <v>1195</v>
      </c>
      <c r="M936" s="137" t="s">
        <v>424</v>
      </c>
      <c r="N936" s="138" t="s">
        <v>425</v>
      </c>
      <c r="O936" s="139" t="s">
        <v>426</v>
      </c>
      <c r="P936" s="119"/>
      <c r="Q936" s="120"/>
      <c r="R936" s="120"/>
      <c r="S936" s="119"/>
      <c r="T936" s="119"/>
      <c r="U936" s="119"/>
      <c r="V936" s="184"/>
    </row>
    <row r="937" spans="1:22">
      <c r="B937" s="131" t="s">
        <v>427</v>
      </c>
      <c r="C937" s="132"/>
      <c r="D937" s="133" t="s">
        <v>1144</v>
      </c>
      <c r="E937" s="598" t="str">
        <f>'消耗品-中間3'!X8</f>
        <v>TRUE</v>
      </c>
      <c r="F937" s="598" t="str">
        <f t="shared" ref="F937:F977" si="42">E937</f>
        <v>TRUE</v>
      </c>
      <c r="G937" s="598" t="str">
        <f t="shared" ref="G937:G977" si="43">E937</f>
        <v>TRUE</v>
      </c>
      <c r="H937" s="603" t="str">
        <f t="shared" ref="H937:H977" si="44">E937</f>
        <v>TRUE</v>
      </c>
      <c r="I937" s="608"/>
      <c r="J937" s="606"/>
      <c r="K937" s="131" t="s">
        <v>428</v>
      </c>
      <c r="L937" s="887"/>
      <c r="M937" s="137" t="s">
        <v>424</v>
      </c>
      <c r="N937" s="142"/>
      <c r="O937" s="139" t="s">
        <v>426</v>
      </c>
      <c r="P937" s="119"/>
      <c r="Q937" s="120"/>
      <c r="R937" s="120"/>
      <c r="S937" s="119"/>
      <c r="T937" s="119"/>
      <c r="U937" s="119"/>
      <c r="V937" s="119"/>
    </row>
    <row r="938" spans="1:22">
      <c r="B938" s="131" t="s">
        <v>429</v>
      </c>
      <c r="C938" s="132"/>
      <c r="D938" s="133" t="s">
        <v>1145</v>
      </c>
      <c r="E938" s="598" t="str">
        <f>'消耗品-中間3'!X9</f>
        <v>TRUE</v>
      </c>
      <c r="F938" s="598" t="str">
        <f t="shared" si="42"/>
        <v>TRUE</v>
      </c>
      <c r="G938" s="598" t="str">
        <f t="shared" si="43"/>
        <v>TRUE</v>
      </c>
      <c r="H938" s="603" t="str">
        <f t="shared" si="44"/>
        <v>TRUE</v>
      </c>
      <c r="I938" s="608"/>
      <c r="J938" s="606"/>
      <c r="K938" s="131" t="s">
        <v>430</v>
      </c>
      <c r="L938" s="887"/>
      <c r="M938" s="137" t="s">
        <v>424</v>
      </c>
      <c r="N938" s="143"/>
      <c r="O938" s="139" t="s">
        <v>426</v>
      </c>
      <c r="P938" s="119"/>
      <c r="Q938" s="120"/>
      <c r="R938" s="120"/>
      <c r="S938" s="119"/>
      <c r="T938" s="119"/>
      <c r="U938" s="119"/>
      <c r="V938" s="119"/>
    </row>
    <row r="939" spans="1:22">
      <c r="B939" s="131" t="s">
        <v>431</v>
      </c>
      <c r="C939" s="132"/>
      <c r="D939" s="133" t="s">
        <v>432</v>
      </c>
      <c r="E939" s="598" t="str">
        <f>'消耗品-中間3'!X10</f>
        <v>-</v>
      </c>
      <c r="F939" s="598" t="str">
        <f t="shared" si="42"/>
        <v>-</v>
      </c>
      <c r="G939" s="598" t="str">
        <f t="shared" si="43"/>
        <v>-</v>
      </c>
      <c r="H939" s="603" t="str">
        <f t="shared" si="44"/>
        <v>-</v>
      </c>
      <c r="I939" s="144"/>
      <c r="J939" s="606"/>
      <c r="K939" s="131" t="s">
        <v>433</v>
      </c>
      <c r="L939" s="887"/>
      <c r="M939" s="145" t="s">
        <v>434</v>
      </c>
      <c r="N939" s="146"/>
      <c r="O939" s="147" t="s">
        <v>435</v>
      </c>
      <c r="P939" s="148"/>
      <c r="Q939" s="149"/>
      <c r="R939" s="149"/>
      <c r="S939" s="148"/>
      <c r="T939" s="148"/>
      <c r="U939" s="162"/>
      <c r="V939" s="119"/>
    </row>
    <row r="940" spans="1:22">
      <c r="B940" s="131" t="s">
        <v>436</v>
      </c>
      <c r="C940" s="132"/>
      <c r="D940" s="133" t="s">
        <v>1146</v>
      </c>
      <c r="E940" s="598" t="str">
        <f>'消耗品-中間3'!X11</f>
        <v>TRUE</v>
      </c>
      <c r="F940" s="598" t="str">
        <f t="shared" si="42"/>
        <v>TRUE</v>
      </c>
      <c r="G940" s="598" t="str">
        <f t="shared" si="43"/>
        <v>TRUE</v>
      </c>
      <c r="H940" s="603" t="str">
        <f t="shared" si="44"/>
        <v>TRUE</v>
      </c>
      <c r="I940" s="608"/>
      <c r="J940" s="606"/>
      <c r="K940" s="131" t="s">
        <v>433</v>
      </c>
      <c r="L940" s="887"/>
      <c r="M940" s="137" t="s">
        <v>424</v>
      </c>
      <c r="N940" s="143"/>
      <c r="O940" s="139" t="s">
        <v>426</v>
      </c>
      <c r="P940" s="119"/>
      <c r="Q940" s="120"/>
      <c r="R940" s="120"/>
      <c r="S940" s="119"/>
      <c r="T940" s="119"/>
      <c r="U940" s="162"/>
      <c r="V940" s="119"/>
    </row>
    <row r="941" spans="1:22" s="164" customFormat="1">
      <c r="A941" s="154"/>
      <c r="B941" s="131" t="s">
        <v>437</v>
      </c>
      <c r="C941" s="132"/>
      <c r="D941" s="133" t="s">
        <v>1147</v>
      </c>
      <c r="E941" s="598" t="str">
        <f>'消耗品-中間3'!X12</f>
        <v>TRUE</v>
      </c>
      <c r="F941" s="598" t="str">
        <f t="shared" si="42"/>
        <v>TRUE</v>
      </c>
      <c r="G941" s="598" t="str">
        <f t="shared" si="43"/>
        <v>TRUE</v>
      </c>
      <c r="H941" s="603" t="str">
        <f t="shared" si="44"/>
        <v>TRUE</v>
      </c>
      <c r="I941" s="608"/>
      <c r="J941" s="607"/>
      <c r="K941" s="131" t="s">
        <v>433</v>
      </c>
      <c r="L941" s="887"/>
      <c r="M941" s="137" t="s">
        <v>424</v>
      </c>
      <c r="N941" s="143"/>
      <c r="O941" s="139" t="s">
        <v>426</v>
      </c>
      <c r="P941" s="119"/>
      <c r="Q941" s="120"/>
      <c r="R941" s="120"/>
      <c r="S941" s="119"/>
      <c r="T941" s="119"/>
      <c r="U941" s="162"/>
      <c r="V941" s="162"/>
    </row>
    <row r="942" spans="1:22" s="164" customFormat="1">
      <c r="A942" s="154"/>
      <c r="B942" s="131" t="s">
        <v>438</v>
      </c>
      <c r="C942" s="132"/>
      <c r="D942" s="133" t="s">
        <v>1148</v>
      </c>
      <c r="E942" s="598" t="str">
        <f>'消耗品-中間3'!X13</f>
        <v>TRUE</v>
      </c>
      <c r="F942" s="598" t="str">
        <f t="shared" si="42"/>
        <v>TRUE</v>
      </c>
      <c r="G942" s="598" t="str">
        <f t="shared" si="43"/>
        <v>TRUE</v>
      </c>
      <c r="H942" s="603" t="str">
        <f t="shared" si="44"/>
        <v>TRUE</v>
      </c>
      <c r="I942" s="608"/>
      <c r="J942" s="604" t="s">
        <v>439</v>
      </c>
      <c r="K942" s="136" t="s">
        <v>422</v>
      </c>
      <c r="L942" s="887"/>
      <c r="M942" s="137" t="s">
        <v>424</v>
      </c>
      <c r="N942" s="143"/>
      <c r="O942" s="139" t="s">
        <v>426</v>
      </c>
      <c r="P942" s="119"/>
      <c r="Q942" s="120"/>
      <c r="R942" s="120"/>
      <c r="S942" s="119"/>
      <c r="T942" s="119"/>
      <c r="U942" s="162"/>
      <c r="V942" s="162"/>
    </row>
    <row r="943" spans="1:22" s="164" customFormat="1">
      <c r="A943" s="154"/>
      <c r="B943" s="131" t="s">
        <v>440</v>
      </c>
      <c r="C943" s="132"/>
      <c r="D943" s="133" t="s">
        <v>1149</v>
      </c>
      <c r="E943" s="598" t="str">
        <f>'消耗品-中間3'!X14</f>
        <v>TRUE</v>
      </c>
      <c r="F943" s="598" t="str">
        <f t="shared" si="42"/>
        <v>TRUE</v>
      </c>
      <c r="G943" s="598" t="str">
        <f t="shared" si="43"/>
        <v>TRUE</v>
      </c>
      <c r="H943" s="603" t="str">
        <f t="shared" si="44"/>
        <v>TRUE</v>
      </c>
      <c r="I943" s="608"/>
      <c r="J943" s="606"/>
      <c r="K943" s="131" t="s">
        <v>428</v>
      </c>
      <c r="L943" s="887"/>
      <c r="M943" s="137" t="s">
        <v>424</v>
      </c>
      <c r="N943" s="143"/>
      <c r="O943" s="139" t="s">
        <v>426</v>
      </c>
      <c r="P943" s="119"/>
      <c r="Q943" s="120"/>
      <c r="R943" s="120"/>
      <c r="S943" s="119"/>
      <c r="T943" s="119"/>
      <c r="U943" s="162"/>
      <c r="V943" s="162"/>
    </row>
    <row r="944" spans="1:22" s="164" customFormat="1">
      <c r="A944" s="154"/>
      <c r="B944" s="131" t="s">
        <v>441</v>
      </c>
      <c r="C944" s="132"/>
      <c r="D944" s="133" t="s">
        <v>1150</v>
      </c>
      <c r="E944" s="598" t="str">
        <f>'消耗品-中間3'!X15</f>
        <v>TRUE</v>
      </c>
      <c r="F944" s="598" t="str">
        <f t="shared" si="42"/>
        <v>TRUE</v>
      </c>
      <c r="G944" s="598" t="str">
        <f t="shared" si="43"/>
        <v>TRUE</v>
      </c>
      <c r="H944" s="603" t="str">
        <f t="shared" si="44"/>
        <v>TRUE</v>
      </c>
      <c r="I944" s="608"/>
      <c r="J944" s="606"/>
      <c r="K944" s="131" t="s">
        <v>430</v>
      </c>
      <c r="L944" s="887"/>
      <c r="M944" s="137" t="s">
        <v>424</v>
      </c>
      <c r="N944" s="143"/>
      <c r="O944" s="139" t="s">
        <v>426</v>
      </c>
      <c r="P944" s="119"/>
      <c r="Q944" s="120"/>
      <c r="R944" s="120"/>
      <c r="S944" s="119"/>
      <c r="T944" s="119"/>
      <c r="U944" s="119"/>
      <c r="V944" s="162"/>
    </row>
    <row r="945" spans="1:22" s="164" customFormat="1">
      <c r="A945" s="154"/>
      <c r="B945" s="131" t="s">
        <v>442</v>
      </c>
      <c r="C945" s="132"/>
      <c r="D945" s="133" t="s">
        <v>1151</v>
      </c>
      <c r="E945" s="598" t="str">
        <f>'消耗品-中間3'!X16</f>
        <v>TRUE</v>
      </c>
      <c r="F945" s="598" t="str">
        <f t="shared" si="42"/>
        <v>TRUE</v>
      </c>
      <c r="G945" s="598" t="str">
        <f t="shared" si="43"/>
        <v>TRUE</v>
      </c>
      <c r="H945" s="603" t="str">
        <f t="shared" si="44"/>
        <v>TRUE</v>
      </c>
      <c r="I945" s="608"/>
      <c r="J945" s="607"/>
      <c r="K945" s="131" t="s">
        <v>433</v>
      </c>
      <c r="L945" s="887"/>
      <c r="M945" s="137" t="s">
        <v>424</v>
      </c>
      <c r="N945" s="143"/>
      <c r="O945" s="139" t="s">
        <v>426</v>
      </c>
      <c r="P945" s="119"/>
      <c r="Q945" s="120"/>
      <c r="R945" s="120"/>
      <c r="S945" s="119"/>
      <c r="T945" s="119"/>
      <c r="U945" s="119"/>
      <c r="V945" s="162"/>
    </row>
    <row r="946" spans="1:22">
      <c r="B946" s="131" t="s">
        <v>443</v>
      </c>
      <c r="C946" s="132"/>
      <c r="D946" s="133" t="s">
        <v>1152</v>
      </c>
      <c r="E946" s="598" t="str">
        <f>'消耗品-中間3'!X17</f>
        <v>-</v>
      </c>
      <c r="F946" s="598" t="str">
        <f t="shared" si="42"/>
        <v>-</v>
      </c>
      <c r="G946" s="598" t="str">
        <f t="shared" si="43"/>
        <v>-</v>
      </c>
      <c r="H946" s="603" t="str">
        <f t="shared" si="44"/>
        <v>-</v>
      </c>
      <c r="I946" s="157"/>
      <c r="J946" s="165" t="s">
        <v>439</v>
      </c>
      <c r="K946" s="131" t="s">
        <v>444</v>
      </c>
      <c r="L946" s="887"/>
      <c r="M946" s="159" t="s">
        <v>445</v>
      </c>
      <c r="N946" s="160"/>
      <c r="O946" s="161" t="s">
        <v>446</v>
      </c>
      <c r="P946" s="162"/>
      <c r="Q946" s="163"/>
      <c r="R946" s="163"/>
      <c r="S946" s="162"/>
      <c r="T946" s="162"/>
      <c r="U946" s="119"/>
      <c r="V946" s="119"/>
    </row>
    <row r="947" spans="1:22">
      <c r="B947" s="131" t="s">
        <v>447</v>
      </c>
      <c r="C947" s="132"/>
      <c r="D947" s="133" t="s">
        <v>1153</v>
      </c>
      <c r="E947" s="598" t="str">
        <f>'消耗品-中間3'!X18</f>
        <v>-</v>
      </c>
      <c r="F947" s="598" t="str">
        <f t="shared" si="42"/>
        <v>-</v>
      </c>
      <c r="G947" s="598" t="str">
        <f t="shared" si="43"/>
        <v>-</v>
      </c>
      <c r="H947" s="603" t="str">
        <f t="shared" si="44"/>
        <v>-</v>
      </c>
      <c r="I947" s="157"/>
      <c r="J947" s="165" t="s">
        <v>448</v>
      </c>
      <c r="K947" s="131" t="s">
        <v>449</v>
      </c>
      <c r="L947" s="887"/>
      <c r="M947" s="159" t="s">
        <v>445</v>
      </c>
      <c r="N947" s="160"/>
      <c r="O947" s="183" t="s">
        <v>467</v>
      </c>
      <c r="P947" s="162"/>
      <c r="Q947" s="163"/>
      <c r="R947" s="163"/>
      <c r="S947" s="162"/>
      <c r="T947" s="162"/>
      <c r="U947" s="119"/>
      <c r="V947" s="119"/>
    </row>
    <row r="948" spans="1:22">
      <c r="B948" s="131" t="s">
        <v>1141</v>
      </c>
      <c r="C948" s="132"/>
      <c r="D948" s="133"/>
      <c r="E948" s="598" t="str">
        <f>'消耗品-中間3'!X19</f>
        <v>-</v>
      </c>
      <c r="F948" s="598" t="str">
        <f t="shared" si="42"/>
        <v>-</v>
      </c>
      <c r="G948" s="598" t="str">
        <f t="shared" si="43"/>
        <v>-</v>
      </c>
      <c r="H948" s="603" t="str">
        <f t="shared" si="44"/>
        <v>-</v>
      </c>
      <c r="I948" s="157"/>
      <c r="J948" s="609"/>
      <c r="K948" s="610"/>
      <c r="L948" s="887"/>
      <c r="M948" s="159"/>
      <c r="N948" s="160"/>
      <c r="O948" s="183" t="s">
        <v>467</v>
      </c>
      <c r="P948" s="162"/>
      <c r="Q948" s="163"/>
      <c r="R948" s="163"/>
      <c r="S948" s="162"/>
      <c r="T948" s="162"/>
      <c r="U948" s="119"/>
      <c r="V948" s="119"/>
    </row>
    <row r="949" spans="1:22">
      <c r="B949" s="131" t="s">
        <v>450</v>
      </c>
      <c r="C949" s="132"/>
      <c r="D949" s="133" t="s">
        <v>1154</v>
      </c>
      <c r="E949" s="598" t="str">
        <f>'消耗品-中間3'!X20</f>
        <v>-</v>
      </c>
      <c r="F949" s="598" t="str">
        <f t="shared" si="42"/>
        <v>-</v>
      </c>
      <c r="G949" s="598" t="str">
        <f t="shared" si="43"/>
        <v>-</v>
      </c>
      <c r="H949" s="603" t="str">
        <f t="shared" si="44"/>
        <v>-</v>
      </c>
      <c r="I949" s="608"/>
      <c r="J949" s="165" t="s">
        <v>451</v>
      </c>
      <c r="K949" s="131" t="s">
        <v>444</v>
      </c>
      <c r="L949" s="887"/>
      <c r="M949" s="137" t="s">
        <v>424</v>
      </c>
      <c r="N949" s="143"/>
      <c r="O949" s="166" t="s">
        <v>426</v>
      </c>
      <c r="P949" s="119"/>
      <c r="Q949" s="120"/>
      <c r="R949" s="120"/>
      <c r="S949" s="119"/>
      <c r="T949" s="119"/>
      <c r="U949" s="480"/>
      <c r="V949" s="119"/>
    </row>
    <row r="950" spans="1:22">
      <c r="B950" s="131" t="s">
        <v>452</v>
      </c>
      <c r="C950" s="132"/>
      <c r="D950" s="133" t="s">
        <v>1155</v>
      </c>
      <c r="E950" s="598" t="str">
        <f>'消耗品-中間3'!X21</f>
        <v>-</v>
      </c>
      <c r="F950" s="598" t="str">
        <f t="shared" si="42"/>
        <v>-</v>
      </c>
      <c r="G950" s="598" t="str">
        <f t="shared" si="43"/>
        <v>-</v>
      </c>
      <c r="H950" s="603" t="str">
        <f t="shared" si="44"/>
        <v>-</v>
      </c>
      <c r="I950" s="608"/>
      <c r="J950" s="165" t="s">
        <v>453</v>
      </c>
      <c r="K950" s="131" t="s">
        <v>444</v>
      </c>
      <c r="L950" s="887"/>
      <c r="M950" s="137" t="s">
        <v>424</v>
      </c>
      <c r="N950" s="143"/>
      <c r="O950" s="183" t="s">
        <v>467</v>
      </c>
      <c r="P950" s="119"/>
      <c r="Q950" s="120"/>
      <c r="R950" s="120"/>
      <c r="S950" s="119"/>
      <c r="T950" s="119"/>
      <c r="U950" s="480"/>
      <c r="V950" s="119"/>
    </row>
    <row r="951" spans="1:22" s="480" customFormat="1">
      <c r="A951" s="100"/>
      <c r="B951" s="131" t="s">
        <v>454</v>
      </c>
      <c r="C951" s="132"/>
      <c r="D951" s="133" t="s">
        <v>1156</v>
      </c>
      <c r="E951" s="598" t="str">
        <f>'消耗品-中間3'!X22</f>
        <v>-</v>
      </c>
      <c r="F951" s="598" t="str">
        <f t="shared" si="42"/>
        <v>-</v>
      </c>
      <c r="G951" s="598" t="str">
        <f t="shared" si="43"/>
        <v>-</v>
      </c>
      <c r="H951" s="603" t="str">
        <f t="shared" si="44"/>
        <v>-</v>
      </c>
      <c r="I951" s="168"/>
      <c r="J951" s="165" t="s">
        <v>455</v>
      </c>
      <c r="K951" s="131" t="s">
        <v>449</v>
      </c>
      <c r="L951" s="887"/>
      <c r="M951" s="170" t="s">
        <v>456</v>
      </c>
      <c r="N951" s="171"/>
      <c r="O951" s="183" t="s">
        <v>467</v>
      </c>
      <c r="P951" s="172"/>
      <c r="Q951" s="173"/>
      <c r="R951" s="173"/>
      <c r="S951" s="172"/>
      <c r="T951" s="172"/>
      <c r="U951" s="184"/>
    </row>
    <row r="952" spans="1:22" s="480" customFormat="1">
      <c r="A952" s="100"/>
      <c r="B952" s="131" t="s">
        <v>457</v>
      </c>
      <c r="C952" s="132"/>
      <c r="D952" s="133" t="s">
        <v>1157</v>
      </c>
      <c r="E952" s="598" t="str">
        <f>'消耗品-中間3'!X23</f>
        <v>-</v>
      </c>
      <c r="F952" s="598" t="str">
        <f t="shared" si="42"/>
        <v>-</v>
      </c>
      <c r="G952" s="598" t="str">
        <f t="shared" si="43"/>
        <v>-</v>
      </c>
      <c r="H952" s="603" t="str">
        <f t="shared" si="44"/>
        <v>-</v>
      </c>
      <c r="I952" s="608"/>
      <c r="J952" s="165" t="s">
        <v>395</v>
      </c>
      <c r="K952" s="131" t="s">
        <v>433</v>
      </c>
      <c r="L952" s="887"/>
      <c r="M952" s="137" t="s">
        <v>424</v>
      </c>
      <c r="N952" s="143"/>
      <c r="O952" s="183" t="s">
        <v>467</v>
      </c>
      <c r="P952" s="119"/>
      <c r="Q952" s="120"/>
      <c r="R952" s="120"/>
      <c r="S952" s="119"/>
      <c r="T952" s="119"/>
      <c r="U952" s="184"/>
    </row>
    <row r="953" spans="1:22" s="186" customFormat="1">
      <c r="A953" s="176"/>
      <c r="B953" s="131" t="s">
        <v>458</v>
      </c>
      <c r="C953" s="132"/>
      <c r="D953" s="133" t="s">
        <v>1158</v>
      </c>
      <c r="E953" s="598" t="str">
        <f>'消耗品-中間3'!X24</f>
        <v>-</v>
      </c>
      <c r="F953" s="598" t="str">
        <f t="shared" si="42"/>
        <v>-</v>
      </c>
      <c r="G953" s="598" t="str">
        <f t="shared" si="43"/>
        <v>-</v>
      </c>
      <c r="H953" s="603" t="str">
        <f t="shared" si="44"/>
        <v>-</v>
      </c>
      <c r="I953" s="608"/>
      <c r="J953" s="165" t="s">
        <v>459</v>
      </c>
      <c r="K953" s="131" t="s">
        <v>444</v>
      </c>
      <c r="L953" s="887"/>
      <c r="M953" s="175" t="s">
        <v>460</v>
      </c>
      <c r="N953" s="143"/>
      <c r="O953" s="183" t="s">
        <v>467</v>
      </c>
      <c r="P953" s="162"/>
      <c r="Q953" s="120"/>
      <c r="R953" s="120"/>
      <c r="S953" s="119"/>
      <c r="T953" s="119"/>
      <c r="U953" s="184"/>
      <c r="V953" s="184"/>
    </row>
    <row r="954" spans="1:22" s="186" customFormat="1">
      <c r="A954" s="176"/>
      <c r="B954" s="131" t="s">
        <v>461</v>
      </c>
      <c r="C954" s="132"/>
      <c r="D954" s="133" t="s">
        <v>1159</v>
      </c>
      <c r="E954" s="598" t="str">
        <f>'消耗品-中間3'!X25</f>
        <v>-</v>
      </c>
      <c r="F954" s="598" t="str">
        <f t="shared" si="42"/>
        <v>-</v>
      </c>
      <c r="G954" s="598" t="str">
        <f t="shared" si="43"/>
        <v>-</v>
      </c>
      <c r="H954" s="603" t="str">
        <f t="shared" si="44"/>
        <v>-</v>
      </c>
      <c r="I954" s="157"/>
      <c r="J954" s="165" t="s">
        <v>462</v>
      </c>
      <c r="K954" s="131" t="s">
        <v>449</v>
      </c>
      <c r="L954" s="887"/>
      <c r="M954" s="175" t="s">
        <v>460</v>
      </c>
      <c r="N954" s="160"/>
      <c r="O954" s="161" t="s">
        <v>446</v>
      </c>
      <c r="P954" s="162"/>
      <c r="Q954" s="163"/>
      <c r="R954" s="163"/>
      <c r="S954" s="162"/>
      <c r="T954" s="162"/>
      <c r="U954" s="185"/>
      <c r="V954" s="184"/>
    </row>
    <row r="955" spans="1:22" s="186" customFormat="1">
      <c r="A955" s="176"/>
      <c r="B955" s="131" t="s">
        <v>394</v>
      </c>
      <c r="C955" s="132"/>
      <c r="D955" s="133" t="s">
        <v>1160</v>
      </c>
      <c r="E955" s="598" t="str">
        <f>'消耗品-中間3'!X26</f>
        <v>-</v>
      </c>
      <c r="F955" s="598" t="str">
        <f t="shared" si="42"/>
        <v>-</v>
      </c>
      <c r="G955" s="598" t="str">
        <f t="shared" si="43"/>
        <v>-</v>
      </c>
      <c r="H955" s="603" t="str">
        <f t="shared" si="44"/>
        <v>-</v>
      </c>
      <c r="I955" s="608"/>
      <c r="J955" s="165" t="s">
        <v>463</v>
      </c>
      <c r="K955" s="131" t="s">
        <v>444</v>
      </c>
      <c r="L955" s="887"/>
      <c r="M955" s="175" t="s">
        <v>460</v>
      </c>
      <c r="N955" s="143"/>
      <c r="O955" s="161" t="s">
        <v>446</v>
      </c>
      <c r="P955" s="162"/>
      <c r="Q955" s="120"/>
      <c r="R955" s="120"/>
      <c r="S955" s="119"/>
      <c r="T955" s="119"/>
      <c r="U955" s="120"/>
      <c r="V955" s="184"/>
    </row>
    <row r="956" spans="1:22" s="186" customFormat="1">
      <c r="A956" s="176"/>
      <c r="B956" s="131" t="s">
        <v>464</v>
      </c>
      <c r="C956" s="132"/>
      <c r="D956" s="133" t="s">
        <v>1161</v>
      </c>
      <c r="E956" s="598" t="str">
        <f>'消耗品-中間3'!X28</f>
        <v>-</v>
      </c>
      <c r="F956" s="598" t="str">
        <f t="shared" si="42"/>
        <v>-</v>
      </c>
      <c r="G956" s="598" t="str">
        <f t="shared" si="43"/>
        <v>-</v>
      </c>
      <c r="H956" s="603" t="str">
        <f t="shared" si="44"/>
        <v>-</v>
      </c>
      <c r="I956" s="179"/>
      <c r="J956" s="165" t="s">
        <v>465</v>
      </c>
      <c r="K956" s="131" t="s">
        <v>449</v>
      </c>
      <c r="L956" s="887"/>
      <c r="M956" s="181" t="s">
        <v>466</v>
      </c>
      <c r="N956" s="182"/>
      <c r="O956" s="183" t="s">
        <v>467</v>
      </c>
      <c r="P956" s="184"/>
      <c r="Q956" s="185"/>
      <c r="R956" s="185"/>
      <c r="S956" s="184"/>
      <c r="T956" s="184"/>
      <c r="U956" s="103"/>
      <c r="V956" s="184"/>
    </row>
    <row r="957" spans="1:22">
      <c r="B957" s="131" t="s">
        <v>468</v>
      </c>
      <c r="C957" s="132"/>
      <c r="D957" s="133" t="s">
        <v>1162</v>
      </c>
      <c r="E957" s="598" t="str">
        <f>'消耗品-中間3'!X33</f>
        <v>-</v>
      </c>
      <c r="F957" s="598" t="str">
        <f t="shared" si="42"/>
        <v>-</v>
      </c>
      <c r="G957" s="598" t="str">
        <f t="shared" si="43"/>
        <v>-</v>
      </c>
      <c r="H957" s="603" t="str">
        <f t="shared" si="44"/>
        <v>-</v>
      </c>
      <c r="I957" s="179"/>
      <c r="J957" s="165" t="s">
        <v>469</v>
      </c>
      <c r="K957" s="131" t="s">
        <v>449</v>
      </c>
      <c r="L957" s="887"/>
      <c r="M957" s="181" t="s">
        <v>466</v>
      </c>
      <c r="N957" s="182"/>
      <c r="O957" s="183" t="s">
        <v>467</v>
      </c>
      <c r="P957" s="184"/>
      <c r="Q957" s="185"/>
      <c r="R957" s="185"/>
      <c r="S957" s="184"/>
      <c r="T957" s="184"/>
    </row>
    <row r="958" spans="1:22">
      <c r="B958" s="131" t="s">
        <v>470</v>
      </c>
      <c r="C958" s="132"/>
      <c r="D958" s="133" t="s">
        <v>1163</v>
      </c>
      <c r="E958" s="598" t="str">
        <f>'消耗品-中間3'!X29</f>
        <v>-</v>
      </c>
      <c r="F958" s="598" t="str">
        <f t="shared" si="42"/>
        <v>-</v>
      </c>
      <c r="G958" s="598" t="str">
        <f t="shared" si="43"/>
        <v>-</v>
      </c>
      <c r="H958" s="603" t="str">
        <f t="shared" si="44"/>
        <v>-</v>
      </c>
      <c r="I958" s="157"/>
      <c r="J958" s="165" t="s">
        <v>471</v>
      </c>
      <c r="K958" s="136" t="s">
        <v>422</v>
      </c>
      <c r="L958" s="887"/>
      <c r="M958" s="159" t="s">
        <v>445</v>
      </c>
      <c r="N958" s="143"/>
      <c r="O958" s="183" t="s">
        <v>467</v>
      </c>
      <c r="P958" s="162"/>
      <c r="Q958" s="120"/>
      <c r="R958" s="120"/>
      <c r="S958" s="119"/>
      <c r="T958" s="119"/>
    </row>
    <row r="959" spans="1:22">
      <c r="B959" s="131" t="s">
        <v>472</v>
      </c>
      <c r="C959" s="132"/>
      <c r="D959" s="133" t="s">
        <v>1164</v>
      </c>
      <c r="E959" s="598" t="str">
        <f>'消耗品-中間3'!X30</f>
        <v>-</v>
      </c>
      <c r="F959" s="598" t="str">
        <f t="shared" si="42"/>
        <v>-</v>
      </c>
      <c r="G959" s="598" t="str">
        <f t="shared" si="43"/>
        <v>-</v>
      </c>
      <c r="H959" s="603" t="str">
        <f t="shared" si="44"/>
        <v>-</v>
      </c>
      <c r="I959" s="157"/>
      <c r="J959" s="165" t="s">
        <v>471</v>
      </c>
      <c r="K959" s="131" t="s">
        <v>428</v>
      </c>
      <c r="L959" s="887"/>
      <c r="M959" s="159" t="s">
        <v>445</v>
      </c>
      <c r="N959" s="143"/>
      <c r="O959" s="183" t="s">
        <v>467</v>
      </c>
      <c r="P959" s="162"/>
      <c r="Q959" s="120"/>
      <c r="R959" s="120"/>
      <c r="S959" s="119"/>
      <c r="T959" s="119"/>
    </row>
    <row r="960" spans="1:22">
      <c r="B960" s="131" t="s">
        <v>473</v>
      </c>
      <c r="C960" s="132"/>
      <c r="D960" s="133" t="s">
        <v>1165</v>
      </c>
      <c r="E960" s="598" t="str">
        <f>'消耗品-中間3'!X31</f>
        <v>-</v>
      </c>
      <c r="F960" s="598" t="str">
        <f t="shared" si="42"/>
        <v>-</v>
      </c>
      <c r="G960" s="598" t="str">
        <f t="shared" si="43"/>
        <v>-</v>
      </c>
      <c r="H960" s="603" t="str">
        <f t="shared" si="44"/>
        <v>-</v>
      </c>
      <c r="I960" s="157"/>
      <c r="J960" s="165" t="s">
        <v>471</v>
      </c>
      <c r="K960" s="131" t="s">
        <v>430</v>
      </c>
      <c r="L960" s="887"/>
      <c r="M960" s="159" t="s">
        <v>445</v>
      </c>
      <c r="N960" s="143"/>
      <c r="O960" s="183" t="s">
        <v>467</v>
      </c>
      <c r="P960" s="162"/>
      <c r="Q960" s="120"/>
      <c r="R960" s="120"/>
      <c r="S960" s="119"/>
      <c r="T960" s="119"/>
    </row>
    <row r="961" spans="1:22">
      <c r="B961" s="131" t="s">
        <v>474</v>
      </c>
      <c r="C961" s="132"/>
      <c r="D961" s="133" t="s">
        <v>1166</v>
      </c>
      <c r="E961" s="598" t="str">
        <f>'消耗品-中間3'!X32</f>
        <v>-</v>
      </c>
      <c r="F961" s="598" t="str">
        <f t="shared" si="42"/>
        <v>-</v>
      </c>
      <c r="G961" s="598" t="str">
        <f t="shared" si="43"/>
        <v>-</v>
      </c>
      <c r="H961" s="603" t="str">
        <f t="shared" si="44"/>
        <v>-</v>
      </c>
      <c r="I961" s="157"/>
      <c r="J961" s="165" t="s">
        <v>471</v>
      </c>
      <c r="K961" s="131" t="s">
        <v>433</v>
      </c>
      <c r="L961" s="887"/>
      <c r="M961" s="159" t="s">
        <v>445</v>
      </c>
      <c r="N961" s="143"/>
      <c r="O961" s="183" t="s">
        <v>467</v>
      </c>
      <c r="P961" s="162"/>
      <c r="Q961" s="120"/>
      <c r="R961" s="120"/>
      <c r="S961" s="119"/>
      <c r="T961" s="119"/>
    </row>
    <row r="962" spans="1:22">
      <c r="B962" s="131" t="s">
        <v>483</v>
      </c>
      <c r="C962" s="132"/>
      <c r="D962" s="133" t="s">
        <v>1167</v>
      </c>
      <c r="E962" s="598" t="str">
        <f>'消耗品-中間3'!X34</f>
        <v>-</v>
      </c>
      <c r="F962" s="598" t="str">
        <f t="shared" si="42"/>
        <v>-</v>
      </c>
      <c r="G962" s="598" t="str">
        <f t="shared" si="43"/>
        <v>-</v>
      </c>
      <c r="H962" s="603" t="str">
        <f t="shared" si="44"/>
        <v>-</v>
      </c>
      <c r="I962" s="157"/>
      <c r="J962" s="165" t="s">
        <v>483</v>
      </c>
      <c r="K962" s="131" t="s">
        <v>449</v>
      </c>
      <c r="L962" s="887"/>
      <c r="M962" s="159" t="s">
        <v>445</v>
      </c>
      <c r="N962" s="160"/>
      <c r="O962" s="183" t="s">
        <v>467</v>
      </c>
      <c r="P962" s="162"/>
      <c r="Q962" s="163"/>
      <c r="R962" s="163"/>
      <c r="S962" s="162"/>
      <c r="T962" s="162"/>
    </row>
    <row r="963" spans="1:22">
      <c r="B963" s="131" t="s">
        <v>484</v>
      </c>
      <c r="C963" s="132"/>
      <c r="D963" s="133" t="s">
        <v>1168</v>
      </c>
      <c r="E963" s="598" t="str">
        <f>'消耗品-中間3'!X35</f>
        <v>-</v>
      </c>
      <c r="F963" s="598" t="str">
        <f t="shared" si="42"/>
        <v>-</v>
      </c>
      <c r="G963" s="598" t="str">
        <f t="shared" si="43"/>
        <v>-</v>
      </c>
      <c r="H963" s="603" t="str">
        <f t="shared" si="44"/>
        <v>-</v>
      </c>
      <c r="I963" s="157"/>
      <c r="J963" s="165" t="s">
        <v>484</v>
      </c>
      <c r="K963" s="131" t="s">
        <v>449</v>
      </c>
      <c r="L963" s="887"/>
      <c r="M963" s="159" t="s">
        <v>445</v>
      </c>
      <c r="N963" s="160"/>
      <c r="O963" s="183" t="s">
        <v>467</v>
      </c>
      <c r="P963" s="162"/>
      <c r="Q963" s="163"/>
      <c r="R963" s="163"/>
      <c r="S963" s="162"/>
      <c r="T963" s="162"/>
    </row>
    <row r="964" spans="1:22">
      <c r="B964" s="131" t="s">
        <v>485</v>
      </c>
      <c r="C964" s="132"/>
      <c r="D964" s="133" t="s">
        <v>1169</v>
      </c>
      <c r="E964" s="598" t="str">
        <f>'消耗品-中間3'!X36</f>
        <v>-</v>
      </c>
      <c r="F964" s="598" t="str">
        <f t="shared" si="42"/>
        <v>-</v>
      </c>
      <c r="G964" s="598" t="str">
        <f t="shared" si="43"/>
        <v>-</v>
      </c>
      <c r="H964" s="603" t="str">
        <f t="shared" si="44"/>
        <v>-</v>
      </c>
      <c r="I964" s="157"/>
      <c r="J964" s="165" t="s">
        <v>485</v>
      </c>
      <c r="K964" s="131" t="s">
        <v>449</v>
      </c>
      <c r="L964" s="887"/>
      <c r="M964" s="159" t="s">
        <v>445</v>
      </c>
      <c r="N964" s="160"/>
      <c r="O964" s="183" t="s">
        <v>467</v>
      </c>
      <c r="P964" s="162"/>
      <c r="Q964" s="163"/>
      <c r="R964" s="163"/>
      <c r="S964" s="162"/>
      <c r="T964" s="162"/>
    </row>
    <row r="965" spans="1:22">
      <c r="B965" s="131" t="s">
        <v>1140</v>
      </c>
      <c r="C965" s="132"/>
      <c r="D965" s="133"/>
      <c r="E965" s="598" t="str">
        <f>'消耗品-中間3'!X37</f>
        <v>-</v>
      </c>
      <c r="F965" s="598" t="str">
        <f t="shared" si="42"/>
        <v>-</v>
      </c>
      <c r="G965" s="598" t="str">
        <f t="shared" si="43"/>
        <v>-</v>
      </c>
      <c r="H965" s="603" t="str">
        <f t="shared" si="44"/>
        <v>-</v>
      </c>
      <c r="I965" s="157"/>
      <c r="J965" s="609"/>
      <c r="K965" s="610"/>
      <c r="L965" s="887"/>
      <c r="M965" s="159"/>
      <c r="N965" s="160"/>
      <c r="O965" s="183" t="s">
        <v>467</v>
      </c>
      <c r="P965" s="162"/>
      <c r="Q965" s="163"/>
      <c r="R965" s="163"/>
      <c r="S965" s="162"/>
      <c r="T965" s="162"/>
      <c r="U965" s="119"/>
    </row>
    <row r="966" spans="1:22">
      <c r="B966" s="131" t="s">
        <v>1139</v>
      </c>
      <c r="C966" s="132"/>
      <c r="D966" s="133"/>
      <c r="E966" s="598" t="str">
        <f>'消耗品-中間3'!X27</f>
        <v>-</v>
      </c>
      <c r="F966" s="598" t="str">
        <f t="shared" si="42"/>
        <v>-</v>
      </c>
      <c r="G966" s="598" t="str">
        <f t="shared" si="43"/>
        <v>-</v>
      </c>
      <c r="H966" s="603" t="str">
        <f t="shared" si="44"/>
        <v>-</v>
      </c>
      <c r="I966" s="157"/>
      <c r="J966" s="609"/>
      <c r="K966" s="610"/>
      <c r="L966" s="887"/>
      <c r="M966" s="159"/>
      <c r="N966" s="160"/>
      <c r="O966" s="183" t="s">
        <v>467</v>
      </c>
      <c r="P966" s="162"/>
      <c r="Q966" s="163"/>
      <c r="R966" s="163"/>
      <c r="S966" s="162"/>
      <c r="T966" s="162"/>
      <c r="U966" s="119"/>
    </row>
    <row r="967" spans="1:22">
      <c r="B967" s="131" t="s">
        <v>475</v>
      </c>
      <c r="C967" s="132"/>
      <c r="D967" s="133" t="s">
        <v>1170</v>
      </c>
      <c r="E967" s="598" t="str">
        <f>'消耗品-中間3'!X38</f>
        <v>-</v>
      </c>
      <c r="F967" s="598" t="str">
        <f t="shared" si="42"/>
        <v>-</v>
      </c>
      <c r="G967" s="598" t="str">
        <f t="shared" si="43"/>
        <v>-</v>
      </c>
      <c r="H967" s="603" t="str">
        <f t="shared" si="44"/>
        <v>-</v>
      </c>
      <c r="I967" s="157"/>
      <c r="J967" s="165" t="s">
        <v>476</v>
      </c>
      <c r="K967" s="131" t="s">
        <v>477</v>
      </c>
      <c r="L967" s="887"/>
      <c r="M967" s="159" t="s">
        <v>445</v>
      </c>
      <c r="N967" s="143"/>
      <c r="O967" s="183" t="s">
        <v>467</v>
      </c>
      <c r="P967" s="162"/>
      <c r="Q967" s="120"/>
      <c r="R967" s="120"/>
      <c r="S967" s="119"/>
      <c r="T967" s="119"/>
      <c r="U967" s="119"/>
      <c r="V967" s="119"/>
    </row>
    <row r="968" spans="1:22">
      <c r="B968" s="131" t="s">
        <v>478</v>
      </c>
      <c r="C968" s="132"/>
      <c r="D968" s="133" t="s">
        <v>1171</v>
      </c>
      <c r="E968" s="598" t="str">
        <f>'消耗品-中間3'!X39</f>
        <v>-</v>
      </c>
      <c r="F968" s="598" t="str">
        <f t="shared" si="42"/>
        <v>-</v>
      </c>
      <c r="G968" s="598" t="str">
        <f t="shared" si="43"/>
        <v>-</v>
      </c>
      <c r="H968" s="603" t="str">
        <f t="shared" si="44"/>
        <v>-</v>
      </c>
      <c r="I968" s="157"/>
      <c r="J968" s="165" t="s">
        <v>476</v>
      </c>
      <c r="K968" s="131" t="s">
        <v>477</v>
      </c>
      <c r="L968" s="887"/>
      <c r="M968" s="159"/>
      <c r="N968" s="143"/>
      <c r="O968" s="183" t="s">
        <v>467</v>
      </c>
      <c r="P968" s="184"/>
      <c r="Q968" s="120"/>
      <c r="R968" s="120"/>
      <c r="S968" s="119"/>
      <c r="T968" s="119"/>
      <c r="U968" s="148"/>
      <c r="V968" s="119"/>
    </row>
    <row r="969" spans="1:22">
      <c r="B969" s="131" t="s">
        <v>479</v>
      </c>
      <c r="C969" s="132"/>
      <c r="D969" s="133" t="s">
        <v>1172</v>
      </c>
      <c r="E969" s="598" t="str">
        <f>'消耗品-中間3'!X40</f>
        <v>-</v>
      </c>
      <c r="F969" s="598" t="str">
        <f t="shared" si="42"/>
        <v>-</v>
      </c>
      <c r="G969" s="598" t="str">
        <f t="shared" si="43"/>
        <v>-</v>
      </c>
      <c r="H969" s="603" t="str">
        <f t="shared" si="44"/>
        <v>-</v>
      </c>
      <c r="I969" s="157"/>
      <c r="J969" s="165" t="s">
        <v>476</v>
      </c>
      <c r="K969" s="131" t="s">
        <v>477</v>
      </c>
      <c r="L969" s="887"/>
      <c r="M969" s="159" t="s">
        <v>445</v>
      </c>
      <c r="N969" s="143"/>
      <c r="O969" s="183" t="s">
        <v>467</v>
      </c>
      <c r="P969" s="184"/>
      <c r="Q969" s="120"/>
      <c r="R969" s="120"/>
      <c r="S969" s="119"/>
      <c r="T969" s="119"/>
      <c r="U969" s="119"/>
      <c r="V969" s="119"/>
    </row>
    <row r="970" spans="1:22" s="150" customFormat="1">
      <c r="A970" s="600"/>
      <c r="B970" s="131" t="s">
        <v>480</v>
      </c>
      <c r="C970" s="132"/>
      <c r="D970" s="133" t="s">
        <v>1173</v>
      </c>
      <c r="E970" s="598" t="str">
        <f>'消耗品-中間3'!X41</f>
        <v>-</v>
      </c>
      <c r="F970" s="598" t="str">
        <f t="shared" si="42"/>
        <v>-</v>
      </c>
      <c r="G970" s="598" t="str">
        <f t="shared" si="43"/>
        <v>-</v>
      </c>
      <c r="H970" s="603" t="str">
        <f t="shared" si="44"/>
        <v>-</v>
      </c>
      <c r="I970" s="157"/>
      <c r="J970" s="165" t="s">
        <v>476</v>
      </c>
      <c r="K970" s="131" t="s">
        <v>477</v>
      </c>
      <c r="L970" s="887"/>
      <c r="M970" s="159" t="s">
        <v>445</v>
      </c>
      <c r="N970" s="143"/>
      <c r="O970" s="183" t="s">
        <v>467</v>
      </c>
      <c r="P970" s="184"/>
      <c r="Q970" s="120"/>
      <c r="R970" s="120"/>
      <c r="S970" s="119"/>
      <c r="T970" s="119"/>
      <c r="U970" s="119"/>
      <c r="V970" s="148"/>
    </row>
    <row r="971" spans="1:22">
      <c r="B971" s="131" t="s">
        <v>481</v>
      </c>
      <c r="C971" s="132"/>
      <c r="D971" s="133" t="s">
        <v>1174</v>
      </c>
      <c r="E971" s="598" t="str">
        <f>'消耗品-中間3'!X42</f>
        <v>-</v>
      </c>
      <c r="F971" s="598" t="str">
        <f t="shared" si="42"/>
        <v>-</v>
      </c>
      <c r="G971" s="598" t="str">
        <f t="shared" si="43"/>
        <v>-</v>
      </c>
      <c r="H971" s="603" t="str">
        <f t="shared" si="44"/>
        <v>-</v>
      </c>
      <c r="I971" s="157"/>
      <c r="J971" s="165" t="s">
        <v>482</v>
      </c>
      <c r="K971" s="131" t="s">
        <v>477</v>
      </c>
      <c r="L971" s="887"/>
      <c r="M971" s="159" t="s">
        <v>445</v>
      </c>
      <c r="N971" s="143"/>
      <c r="O971" s="183" t="s">
        <v>467</v>
      </c>
      <c r="P971" s="184"/>
      <c r="Q971" s="120"/>
      <c r="R971" s="120"/>
      <c r="S971" s="119"/>
      <c r="T971" s="119"/>
      <c r="U971" s="119"/>
      <c r="V971" s="119"/>
    </row>
    <row r="972" spans="1:22">
      <c r="B972" s="131" t="s">
        <v>859</v>
      </c>
      <c r="C972" s="132"/>
      <c r="D972" s="133" t="s">
        <v>1175</v>
      </c>
      <c r="E972" s="598" t="str">
        <f>'消耗品-中間3'!X43</f>
        <v>-</v>
      </c>
      <c r="F972" s="598" t="str">
        <f t="shared" si="42"/>
        <v>-</v>
      </c>
      <c r="G972" s="598" t="str">
        <f t="shared" si="43"/>
        <v>-</v>
      </c>
      <c r="H972" s="603" t="str">
        <f t="shared" si="44"/>
        <v>-</v>
      </c>
      <c r="I972" s="477"/>
      <c r="J972" s="411" t="s">
        <v>860</v>
      </c>
      <c r="K972" s="137" t="s">
        <v>488</v>
      </c>
      <c r="L972" s="887"/>
      <c r="M972" s="159"/>
      <c r="N972" s="143"/>
      <c r="O972" s="183" t="s">
        <v>467</v>
      </c>
      <c r="P972" s="184"/>
      <c r="Q972" s="478"/>
      <c r="R972" s="479"/>
      <c r="S972" s="480"/>
      <c r="T972" s="480"/>
      <c r="U972" s="119"/>
      <c r="V972" s="119"/>
    </row>
    <row r="973" spans="1:22">
      <c r="B973" s="131" t="s">
        <v>861</v>
      </c>
      <c r="C973" s="132"/>
      <c r="D973" s="133" t="s">
        <v>1176</v>
      </c>
      <c r="E973" s="598" t="str">
        <f>'消耗品-中間3'!X44</f>
        <v>-</v>
      </c>
      <c r="F973" s="598" t="str">
        <f t="shared" si="42"/>
        <v>-</v>
      </c>
      <c r="G973" s="598" t="str">
        <f t="shared" si="43"/>
        <v>-</v>
      </c>
      <c r="H973" s="603" t="str">
        <f t="shared" si="44"/>
        <v>-</v>
      </c>
      <c r="I973" s="477"/>
      <c r="J973" s="611" t="s">
        <v>1142</v>
      </c>
      <c r="K973" s="612" t="s">
        <v>739</v>
      </c>
      <c r="L973" s="887"/>
      <c r="M973" s="159"/>
      <c r="N973" s="143"/>
      <c r="O973" s="183" t="s">
        <v>467</v>
      </c>
      <c r="P973" s="184"/>
      <c r="Q973" s="478"/>
      <c r="R973" s="479"/>
      <c r="S973" s="480"/>
      <c r="T973" s="480"/>
      <c r="U973" s="119"/>
      <c r="V973" s="119"/>
    </row>
    <row r="974" spans="1:22">
      <c r="B974" s="131" t="s">
        <v>486</v>
      </c>
      <c r="C974" s="132"/>
      <c r="D974" s="133" t="s">
        <v>1177</v>
      </c>
      <c r="E974" s="598" t="str">
        <f>'消耗品-中間3'!X45</f>
        <v>-</v>
      </c>
      <c r="F974" s="598" t="str">
        <f t="shared" si="42"/>
        <v>-</v>
      </c>
      <c r="G974" s="598" t="str">
        <f t="shared" si="43"/>
        <v>-</v>
      </c>
      <c r="H974" s="603" t="str">
        <f t="shared" si="44"/>
        <v>-</v>
      </c>
      <c r="I974" s="187"/>
      <c r="J974" s="413" t="s">
        <v>487</v>
      </c>
      <c r="K974" s="612" t="s">
        <v>739</v>
      </c>
      <c r="L974" s="887"/>
      <c r="M974" s="181" t="s">
        <v>466</v>
      </c>
      <c r="N974" s="182"/>
      <c r="O974" s="183" t="s">
        <v>467</v>
      </c>
      <c r="P974" s="184"/>
      <c r="Q974" s="185"/>
      <c r="R974" s="185"/>
      <c r="S974" s="184"/>
      <c r="T974" s="184"/>
      <c r="U974" s="119"/>
      <c r="V974" s="119"/>
    </row>
    <row r="975" spans="1:22">
      <c r="B975" s="131" t="s">
        <v>489</v>
      </c>
      <c r="C975" s="132"/>
      <c r="D975" s="133" t="s">
        <v>1178</v>
      </c>
      <c r="E975" s="598" t="str">
        <f>'消耗品-中間3'!X46</f>
        <v>-</v>
      </c>
      <c r="F975" s="598" t="str">
        <f t="shared" si="42"/>
        <v>-</v>
      </c>
      <c r="G975" s="598" t="str">
        <f t="shared" si="43"/>
        <v>-</v>
      </c>
      <c r="H975" s="603" t="str">
        <f t="shared" si="44"/>
        <v>-</v>
      </c>
      <c r="I975" s="187"/>
      <c r="J975" s="413" t="s">
        <v>490</v>
      </c>
      <c r="K975" s="612" t="s">
        <v>739</v>
      </c>
      <c r="L975" s="887"/>
      <c r="M975" s="181" t="s">
        <v>466</v>
      </c>
      <c r="N975" s="182"/>
      <c r="O975" s="183" t="s">
        <v>467</v>
      </c>
      <c r="P975" s="190"/>
      <c r="Q975" s="185"/>
      <c r="R975" s="185"/>
      <c r="S975" s="184"/>
      <c r="T975" s="184"/>
      <c r="U975" s="162"/>
      <c r="V975" s="119"/>
    </row>
    <row r="976" spans="1:22">
      <c r="B976" s="131" t="s">
        <v>492</v>
      </c>
      <c r="C976" s="132"/>
      <c r="D976" s="133" t="s">
        <v>1179</v>
      </c>
      <c r="E976" s="598" t="str">
        <f>'消耗品-中間3'!X47</f>
        <v>-</v>
      </c>
      <c r="F976" s="598" t="str">
        <f t="shared" si="42"/>
        <v>-</v>
      </c>
      <c r="G976" s="598" t="str">
        <f t="shared" si="43"/>
        <v>-</v>
      </c>
      <c r="H976" s="603" t="str">
        <f t="shared" si="44"/>
        <v>-</v>
      </c>
      <c r="I976" s="187"/>
      <c r="J976" s="413" t="s">
        <v>493</v>
      </c>
      <c r="K976" s="612" t="s">
        <v>739</v>
      </c>
      <c r="L976" s="887"/>
      <c r="M976" s="181" t="s">
        <v>466</v>
      </c>
      <c r="N976" s="182"/>
      <c r="O976" s="183" t="s">
        <v>467</v>
      </c>
      <c r="P976" s="190"/>
      <c r="Q976" s="185"/>
      <c r="R976" s="185"/>
      <c r="S976" s="184"/>
      <c r="T976" s="184"/>
      <c r="U976" s="162"/>
      <c r="V976" s="119"/>
    </row>
    <row r="977" spans="1:22" s="164" customFormat="1">
      <c r="A977" s="154"/>
      <c r="B977" s="131" t="s">
        <v>494</v>
      </c>
      <c r="C977" s="132"/>
      <c r="D977" s="151" t="s">
        <v>1180</v>
      </c>
      <c r="E977" s="599" t="str">
        <f>'消耗品-中間3'!X48</f>
        <v>-</v>
      </c>
      <c r="F977" s="599" t="str">
        <f t="shared" si="42"/>
        <v>-</v>
      </c>
      <c r="G977" s="599" t="str">
        <f t="shared" si="43"/>
        <v>-</v>
      </c>
      <c r="H977" s="603" t="str">
        <f t="shared" si="44"/>
        <v>-</v>
      </c>
      <c r="I977" s="191"/>
      <c r="J977" s="413" t="s">
        <v>495</v>
      </c>
      <c r="K977" s="612" t="s">
        <v>739</v>
      </c>
      <c r="L977" s="888"/>
      <c r="M977" s="181" t="s">
        <v>466</v>
      </c>
      <c r="N977" s="193"/>
      <c r="O977" s="183" t="s">
        <v>467</v>
      </c>
      <c r="P977" s="190"/>
      <c r="Q977" s="185"/>
      <c r="R977" s="185"/>
      <c r="S977" s="184"/>
      <c r="T977" s="184"/>
      <c r="U977" s="162"/>
      <c r="V977" s="162"/>
    </row>
    <row r="978" spans="1:22" s="164" customFormat="1">
      <c r="A978" s="154"/>
      <c r="B978" s="109"/>
      <c r="C978" s="194"/>
      <c r="D978" s="194"/>
      <c r="E978" s="675"/>
      <c r="F978" s="675"/>
      <c r="G978" s="675"/>
      <c r="H978" s="675"/>
      <c r="I978" s="109"/>
      <c r="J978" s="109"/>
      <c r="K978" s="104"/>
      <c r="L978" s="105"/>
      <c r="M978" s="105"/>
      <c r="N978" s="103"/>
      <c r="O978" s="103"/>
      <c r="P978" s="103"/>
      <c r="Q978" s="105"/>
      <c r="R978" s="105"/>
      <c r="S978" s="103"/>
      <c r="T978" s="103"/>
      <c r="U978" s="119"/>
      <c r="V978" s="162"/>
    </row>
    <row r="979" spans="1:22" s="164" customFormat="1">
      <c r="A979" s="154"/>
      <c r="B979" s="109" t="s">
        <v>903</v>
      </c>
      <c r="C979" s="194"/>
      <c r="D979" s="194"/>
      <c r="E979" s="675"/>
      <c r="F979" s="675"/>
      <c r="G979" s="675"/>
      <c r="H979" s="675"/>
      <c r="I979" s="103"/>
      <c r="J979" s="103"/>
      <c r="K979" s="104"/>
      <c r="L979" s="105"/>
      <c r="M979" s="105"/>
      <c r="N979" s="103"/>
      <c r="O979" s="103"/>
      <c r="P979" s="103"/>
      <c r="Q979" s="105"/>
      <c r="R979" s="105"/>
      <c r="S979" s="103"/>
      <c r="T979" s="103"/>
      <c r="U979" s="119"/>
      <c r="V979" s="162"/>
    </row>
    <row r="980" spans="1:22">
      <c r="B980" s="110" t="s">
        <v>747</v>
      </c>
      <c r="C980" s="111"/>
      <c r="D980" s="196"/>
      <c r="E980" s="676"/>
      <c r="F980" s="676"/>
      <c r="G980" s="676"/>
      <c r="H980" s="677"/>
      <c r="I980" s="113" t="s">
        <v>748</v>
      </c>
      <c r="J980" s="113"/>
      <c r="K980" s="114"/>
      <c r="L980" s="116"/>
      <c r="M980" s="197"/>
      <c r="N980" s="117"/>
      <c r="O980" s="196" t="s">
        <v>749</v>
      </c>
      <c r="P980" s="113"/>
      <c r="Q980" s="116"/>
      <c r="R980" s="116"/>
      <c r="S980" s="199"/>
      <c r="T980" s="200"/>
      <c r="U980" s="172"/>
      <c r="V980" s="119"/>
    </row>
    <row r="981" spans="1:22" ht="26.25">
      <c r="B981" s="201" t="s">
        <v>750</v>
      </c>
      <c r="C981" s="423" t="s">
        <v>904</v>
      </c>
      <c r="D981" s="203"/>
      <c r="E981" s="520"/>
      <c r="F981" s="520"/>
      <c r="G981" s="520"/>
      <c r="H981" s="678"/>
      <c r="I981" s="204" t="s">
        <v>508</v>
      </c>
      <c r="J981" s="209" t="s">
        <v>509</v>
      </c>
      <c r="K981" s="205" t="s">
        <v>510</v>
      </c>
      <c r="L981" s="206" t="s">
        <v>511</v>
      </c>
      <c r="M981" s="206" t="s">
        <v>752</v>
      </c>
      <c r="N981" s="426" t="s">
        <v>414</v>
      </c>
      <c r="O981" s="427" t="s">
        <v>508</v>
      </c>
      <c r="P981" s="209" t="s">
        <v>509</v>
      </c>
      <c r="Q981" s="206" t="s">
        <v>510</v>
      </c>
      <c r="R981" s="206" t="s">
        <v>511</v>
      </c>
      <c r="S981" s="209" t="s">
        <v>512</v>
      </c>
      <c r="T981" s="209" t="s">
        <v>414</v>
      </c>
      <c r="U981" s="119"/>
      <c r="V981" s="119"/>
    </row>
    <row r="982" spans="1:22" s="174" customFormat="1" ht="14.25" customHeight="1">
      <c r="A982" s="601"/>
      <c r="B982" s="219" t="s">
        <v>513</v>
      </c>
      <c r="C982" s="889" t="s">
        <v>905</v>
      </c>
      <c r="D982" s="890"/>
      <c r="E982" s="679"/>
      <c r="F982" s="679"/>
      <c r="G982" s="679"/>
      <c r="H982" s="680"/>
      <c r="I982" s="893" t="s">
        <v>693</v>
      </c>
      <c r="J982" s="407" t="s">
        <v>902</v>
      </c>
      <c r="K982" s="468" t="s">
        <v>695</v>
      </c>
      <c r="L982" s="842" t="s">
        <v>906</v>
      </c>
      <c r="M982" s="842" t="s">
        <v>907</v>
      </c>
      <c r="N982" s="818" t="s">
        <v>908</v>
      </c>
      <c r="O982" s="873" t="s">
        <v>693</v>
      </c>
      <c r="P982" s="407" t="s">
        <v>694</v>
      </c>
      <c r="Q982" s="468" t="s">
        <v>695</v>
      </c>
      <c r="R982" s="842" t="s">
        <v>906</v>
      </c>
      <c r="S982" s="842" t="s">
        <v>907</v>
      </c>
      <c r="T982" s="842" t="s">
        <v>908</v>
      </c>
      <c r="U982" s="119"/>
      <c r="V982" s="172"/>
    </row>
    <row r="983" spans="1:22">
      <c r="B983" s="219" t="s">
        <v>697</v>
      </c>
      <c r="C983" s="809"/>
      <c r="D983" s="891"/>
      <c r="E983" s="710"/>
      <c r="F983" s="710"/>
      <c r="G983" s="710"/>
      <c r="H983" s="709"/>
      <c r="I983" s="827"/>
      <c r="J983" s="409"/>
      <c r="K983" s="165" t="s">
        <v>698</v>
      </c>
      <c r="L983" s="815"/>
      <c r="M983" s="815"/>
      <c r="N983" s="808"/>
      <c r="O983" s="821"/>
      <c r="P983" s="409"/>
      <c r="Q983" s="165" t="s">
        <v>698</v>
      </c>
      <c r="R983" s="815"/>
      <c r="S983" s="815"/>
      <c r="T983" s="815"/>
      <c r="U983" s="162"/>
      <c r="V983" s="119"/>
    </row>
    <row r="984" spans="1:22">
      <c r="B984" s="219" t="s">
        <v>716</v>
      </c>
      <c r="C984" s="809"/>
      <c r="D984" s="891"/>
      <c r="E984" s="710"/>
      <c r="F984" s="710"/>
      <c r="G984" s="710"/>
      <c r="H984" s="709"/>
      <c r="I984" s="827"/>
      <c r="J984" s="409"/>
      <c r="K984" s="165" t="s">
        <v>717</v>
      </c>
      <c r="L984" s="815"/>
      <c r="M984" s="815"/>
      <c r="N984" s="808"/>
      <c r="O984" s="821"/>
      <c r="P984" s="409"/>
      <c r="Q984" s="165" t="s">
        <v>717</v>
      </c>
      <c r="R984" s="815"/>
      <c r="S984" s="815"/>
      <c r="T984" s="815"/>
      <c r="U984" s="119"/>
      <c r="V984" s="119"/>
    </row>
    <row r="985" spans="1:22" s="164" customFormat="1">
      <c r="A985" s="100"/>
      <c r="B985" s="428" t="s">
        <v>718</v>
      </c>
      <c r="C985" s="809"/>
      <c r="D985" s="891"/>
      <c r="E985" s="711"/>
      <c r="F985" s="711"/>
      <c r="G985" s="711"/>
      <c r="H985" s="712"/>
      <c r="I985" s="827"/>
      <c r="J985" s="410"/>
      <c r="K985" s="180" t="s">
        <v>719</v>
      </c>
      <c r="L985" s="815"/>
      <c r="M985" s="815"/>
      <c r="N985" s="808"/>
      <c r="O985" s="821"/>
      <c r="P985" s="410"/>
      <c r="Q985" s="180" t="s">
        <v>719</v>
      </c>
      <c r="R985" s="815"/>
      <c r="S985" s="815"/>
      <c r="T985" s="815"/>
      <c r="U985" s="184"/>
      <c r="V985" s="162"/>
    </row>
    <row r="986" spans="1:22">
      <c r="B986" s="219" t="s">
        <v>721</v>
      </c>
      <c r="C986" s="809"/>
      <c r="D986" s="891"/>
      <c r="E986" s="710"/>
      <c r="F986" s="710"/>
      <c r="G986" s="710"/>
      <c r="H986" s="709"/>
      <c r="I986" s="827"/>
      <c r="J986" s="409"/>
      <c r="K986" s="165" t="s">
        <v>719</v>
      </c>
      <c r="L986" s="815"/>
      <c r="M986" s="815"/>
      <c r="N986" s="808"/>
      <c r="O986" s="821"/>
      <c r="P986" s="409"/>
      <c r="Q986" s="165" t="s">
        <v>909</v>
      </c>
      <c r="R986" s="815"/>
      <c r="S986" s="815"/>
      <c r="T986" s="815"/>
      <c r="U986" s="184"/>
      <c r="V986" s="119"/>
    </row>
    <row r="987" spans="1:22" s="186" customFormat="1">
      <c r="A987" s="176"/>
      <c r="B987" s="219" t="s">
        <v>723</v>
      </c>
      <c r="C987" s="809"/>
      <c r="D987" s="891"/>
      <c r="E987" s="710"/>
      <c r="F987" s="710"/>
      <c r="G987" s="710"/>
      <c r="H987" s="709"/>
      <c r="I987" s="827"/>
      <c r="J987" s="411"/>
      <c r="K987" s="165" t="s">
        <v>719</v>
      </c>
      <c r="L987" s="815"/>
      <c r="M987" s="815"/>
      <c r="N987" s="808"/>
      <c r="O987" s="821"/>
      <c r="P987" s="411"/>
      <c r="Q987" s="165" t="s">
        <v>724</v>
      </c>
      <c r="R987" s="815"/>
      <c r="S987" s="815"/>
      <c r="T987" s="815"/>
      <c r="U987" s="119"/>
      <c r="V987" s="184"/>
    </row>
    <row r="988" spans="1:22" s="186" customFormat="1">
      <c r="A988" s="176"/>
      <c r="B988" s="219" t="s">
        <v>725</v>
      </c>
      <c r="C988" s="809"/>
      <c r="D988" s="891"/>
      <c r="E988" s="710"/>
      <c r="F988" s="710"/>
      <c r="G988" s="710"/>
      <c r="H988" s="709"/>
      <c r="I988" s="827"/>
      <c r="J988" s="409" t="s">
        <v>726</v>
      </c>
      <c r="K988" s="165" t="s">
        <v>695</v>
      </c>
      <c r="L988" s="815"/>
      <c r="M988" s="815"/>
      <c r="N988" s="808"/>
      <c r="O988" s="821"/>
      <c r="P988" s="409" t="s">
        <v>726</v>
      </c>
      <c r="Q988" s="165" t="s">
        <v>695</v>
      </c>
      <c r="R988" s="815"/>
      <c r="S988" s="815"/>
      <c r="T988" s="815"/>
      <c r="U988" s="119"/>
      <c r="V988" s="184"/>
    </row>
    <row r="989" spans="1:22">
      <c r="B989" s="219" t="s">
        <v>727</v>
      </c>
      <c r="C989" s="809"/>
      <c r="D989" s="891"/>
      <c r="E989" s="710"/>
      <c r="F989" s="710"/>
      <c r="G989" s="710"/>
      <c r="H989" s="709"/>
      <c r="I989" s="827"/>
      <c r="J989" s="409"/>
      <c r="K989" s="165" t="s">
        <v>698</v>
      </c>
      <c r="L989" s="815"/>
      <c r="M989" s="815"/>
      <c r="N989" s="808"/>
      <c r="O989" s="821"/>
      <c r="P989" s="409"/>
      <c r="Q989" s="165" t="s">
        <v>698</v>
      </c>
      <c r="R989" s="815"/>
      <c r="S989" s="815"/>
      <c r="T989" s="815"/>
      <c r="U989" s="119"/>
      <c r="V989" s="119"/>
    </row>
    <row r="990" spans="1:22">
      <c r="B990" s="219" t="s">
        <v>728</v>
      </c>
      <c r="C990" s="809"/>
      <c r="D990" s="891"/>
      <c r="E990" s="710"/>
      <c r="F990" s="710"/>
      <c r="G990" s="710"/>
      <c r="H990" s="709"/>
      <c r="I990" s="827"/>
      <c r="J990" s="409"/>
      <c r="K990" s="165" t="s">
        <v>717</v>
      </c>
      <c r="L990" s="815"/>
      <c r="M990" s="815"/>
      <c r="N990" s="808"/>
      <c r="O990" s="821"/>
      <c r="P990" s="409"/>
      <c r="Q990" s="165" t="s">
        <v>717</v>
      </c>
      <c r="R990" s="815"/>
      <c r="S990" s="815"/>
      <c r="T990" s="815"/>
      <c r="U990" s="119"/>
      <c r="V990" s="119"/>
    </row>
    <row r="991" spans="1:22">
      <c r="B991" s="219" t="s">
        <v>729</v>
      </c>
      <c r="C991" s="810"/>
      <c r="D991" s="892"/>
      <c r="E991" s="728"/>
      <c r="F991" s="728"/>
      <c r="G991" s="728"/>
      <c r="H991" s="729"/>
      <c r="I991" s="828"/>
      <c r="J991" s="411"/>
      <c r="K991" s="165" t="s">
        <v>719</v>
      </c>
      <c r="L991" s="816"/>
      <c r="M991" s="816"/>
      <c r="N991" s="819"/>
      <c r="O991" s="822"/>
      <c r="P991" s="411"/>
      <c r="Q991" s="165" t="s">
        <v>719</v>
      </c>
      <c r="R991" s="816"/>
      <c r="S991" s="816"/>
      <c r="T991" s="816"/>
      <c r="U991" s="162"/>
      <c r="V991" s="119"/>
    </row>
    <row r="992" spans="1:22">
      <c r="B992" s="391" t="s">
        <v>910</v>
      </c>
      <c r="C992" s="194"/>
      <c r="D992" s="194"/>
      <c r="E992" s="675"/>
      <c r="F992" s="675"/>
      <c r="G992" s="675"/>
      <c r="H992" s="675"/>
      <c r="U992" s="162"/>
      <c r="V992" s="119"/>
    </row>
    <row r="993" spans="1:22" s="164" customFormat="1">
      <c r="A993" s="154"/>
      <c r="B993" s="391" t="s">
        <v>911</v>
      </c>
      <c r="C993" s="194"/>
      <c r="D993" s="194"/>
      <c r="E993" s="675"/>
      <c r="F993" s="675"/>
      <c r="G993" s="675"/>
      <c r="H993" s="675"/>
      <c r="I993" s="103"/>
      <c r="J993" s="103"/>
      <c r="K993" s="104"/>
      <c r="L993" s="105"/>
      <c r="M993" s="105"/>
      <c r="N993" s="103"/>
      <c r="O993" s="103"/>
      <c r="P993" s="103"/>
      <c r="Q993" s="105"/>
      <c r="R993" s="105"/>
      <c r="S993" s="103"/>
      <c r="T993" s="103"/>
      <c r="U993" s="162"/>
      <c r="V993" s="162"/>
    </row>
    <row r="994" spans="1:22" s="164" customFormat="1">
      <c r="A994" s="154"/>
      <c r="B994" s="103"/>
      <c r="C994" s="102"/>
      <c r="D994" s="102"/>
      <c r="E994" s="668"/>
      <c r="F994" s="668"/>
      <c r="G994" s="668"/>
      <c r="H994" s="668"/>
      <c r="I994" s="103"/>
      <c r="J994" s="103"/>
      <c r="K994" s="104"/>
      <c r="L994" s="105"/>
      <c r="M994" s="105"/>
      <c r="N994" s="103"/>
      <c r="O994" s="103"/>
      <c r="P994" s="103"/>
      <c r="Q994" s="105"/>
      <c r="R994" s="105"/>
      <c r="S994" s="103"/>
      <c r="T994" s="103"/>
      <c r="U994" s="162"/>
      <c r="V994" s="162"/>
    </row>
    <row r="995" spans="1:22" s="164" customFormat="1">
      <c r="A995" s="154"/>
      <c r="B995" s="103"/>
      <c r="C995" s="102"/>
      <c r="D995" s="102"/>
      <c r="E995" s="668"/>
      <c r="F995" s="668"/>
      <c r="G995" s="668"/>
      <c r="H995" s="668"/>
      <c r="I995" s="103"/>
      <c r="J995" s="103"/>
      <c r="K995" s="104"/>
      <c r="L995" s="105"/>
      <c r="M995" s="105"/>
      <c r="N995" s="103"/>
      <c r="O995" s="103"/>
      <c r="P995" s="103"/>
      <c r="Q995" s="105"/>
      <c r="R995" s="105"/>
      <c r="S995" s="103"/>
      <c r="T995" s="103"/>
      <c r="U995" s="162"/>
      <c r="V995" s="162"/>
    </row>
    <row r="996" spans="1:22" s="164" customFormat="1" ht="15.75">
      <c r="A996" s="154"/>
      <c r="B996" s="106" t="s">
        <v>912</v>
      </c>
      <c r="C996" s="194"/>
      <c r="D996" s="194"/>
      <c r="E996" s="675"/>
      <c r="F996" s="675"/>
      <c r="G996" s="675"/>
      <c r="H996" s="675"/>
      <c r="I996" s="103"/>
      <c r="J996" s="103"/>
      <c r="K996" s="104"/>
      <c r="L996" s="105"/>
      <c r="M996" s="105"/>
      <c r="N996" s="103"/>
      <c r="O996" s="103"/>
      <c r="P996" s="103"/>
      <c r="Q996" s="105"/>
      <c r="R996" s="105"/>
      <c r="S996" s="103"/>
      <c r="T996" s="103"/>
      <c r="U996" s="119"/>
      <c r="V996" s="162"/>
    </row>
    <row r="997" spans="1:22" s="164" customFormat="1">
      <c r="A997" s="154"/>
      <c r="B997" s="391"/>
      <c r="C997" s="194"/>
      <c r="D997" s="194"/>
      <c r="E997" s="675"/>
      <c r="F997" s="675"/>
      <c r="G997" s="675"/>
      <c r="H997" s="675"/>
      <c r="I997" s="103"/>
      <c r="J997" s="103"/>
      <c r="K997" s="104"/>
      <c r="L997" s="105"/>
      <c r="M997" s="105"/>
      <c r="N997" s="103"/>
      <c r="O997" s="103"/>
      <c r="P997" s="103"/>
      <c r="Q997" s="105"/>
      <c r="R997" s="105"/>
      <c r="S997" s="103"/>
      <c r="T997" s="103"/>
      <c r="U997" s="119"/>
      <c r="V997" s="162"/>
    </row>
    <row r="998" spans="1:22">
      <c r="B998" s="109" t="s">
        <v>913</v>
      </c>
      <c r="C998" s="194"/>
      <c r="D998" s="194"/>
      <c r="E998" s="675"/>
      <c r="F998" s="675"/>
      <c r="G998" s="675"/>
      <c r="H998" s="675"/>
      <c r="U998" s="119"/>
      <c r="V998" s="119"/>
    </row>
    <row r="999" spans="1:22">
      <c r="B999" s="109"/>
      <c r="C999" s="194"/>
      <c r="D999" s="194"/>
      <c r="E999" s="675"/>
      <c r="F999" s="675"/>
      <c r="G999" s="675"/>
      <c r="H999" s="675"/>
      <c r="I999" s="109" t="s">
        <v>914</v>
      </c>
      <c r="J999" s="109"/>
      <c r="U999" s="119"/>
      <c r="V999" s="119"/>
    </row>
    <row r="1000" spans="1:22">
      <c r="B1000" s="110" t="s">
        <v>747</v>
      </c>
      <c r="C1000" s="111"/>
      <c r="D1000" s="196"/>
      <c r="E1000" s="676"/>
      <c r="F1000" s="676"/>
      <c r="G1000" s="676"/>
      <c r="H1000" s="676"/>
      <c r="I1000" s="196" t="s">
        <v>915</v>
      </c>
      <c r="J1000" s="113"/>
      <c r="K1000" s="114"/>
      <c r="L1000" s="116"/>
      <c r="M1000" s="197"/>
      <c r="N1000" s="117"/>
      <c r="O1000" s="196" t="s">
        <v>749</v>
      </c>
      <c r="P1000" s="113"/>
      <c r="Q1000" s="116"/>
      <c r="R1000" s="116"/>
      <c r="S1000" s="199"/>
      <c r="T1000" s="200"/>
      <c r="U1000" s="119"/>
      <c r="V1000" s="119"/>
    </row>
    <row r="1001" spans="1:22" ht="24">
      <c r="B1001" s="201" t="s">
        <v>916</v>
      </c>
      <c r="C1001" s="423" t="s">
        <v>904</v>
      </c>
      <c r="D1001" s="203"/>
      <c r="E1001" s="520"/>
      <c r="F1001" s="520"/>
      <c r="G1001" s="520"/>
      <c r="H1001" s="520"/>
      <c r="I1001" s="425" t="s">
        <v>917</v>
      </c>
      <c r="J1001" s="209" t="s">
        <v>509</v>
      </c>
      <c r="K1001" s="205" t="s">
        <v>510</v>
      </c>
      <c r="L1001" s="205" t="s">
        <v>715</v>
      </c>
      <c r="M1001" s="206" t="s">
        <v>752</v>
      </c>
      <c r="N1001" s="426" t="s">
        <v>414</v>
      </c>
      <c r="O1001" s="427" t="s">
        <v>508</v>
      </c>
      <c r="P1001" s="209" t="s">
        <v>509</v>
      </c>
      <c r="Q1001" s="206" t="s">
        <v>510</v>
      </c>
      <c r="R1001" s="206" t="s">
        <v>511</v>
      </c>
      <c r="S1001" s="209" t="s">
        <v>512</v>
      </c>
      <c r="T1001" s="209" t="s">
        <v>414</v>
      </c>
      <c r="U1001" s="480"/>
      <c r="V1001" s="119"/>
    </row>
    <row r="1002" spans="1:22">
      <c r="B1002" s="499" t="s">
        <v>918</v>
      </c>
      <c r="C1002" s="500" t="b">
        <v>0</v>
      </c>
      <c r="D1002" s="825"/>
      <c r="E1002" s="734"/>
      <c r="F1002" s="734"/>
      <c r="G1002" s="734"/>
      <c r="H1002" s="734"/>
      <c r="I1002" s="874" t="s">
        <v>919</v>
      </c>
      <c r="J1002" s="475"/>
      <c r="K1002" s="270" t="s">
        <v>920</v>
      </c>
      <c r="L1002" s="877"/>
      <c r="M1002" s="159" t="s">
        <v>921</v>
      </c>
      <c r="N1002" s="501"/>
      <c r="O1002" s="880" t="s">
        <v>693</v>
      </c>
      <c r="P1002" s="883" t="s">
        <v>694</v>
      </c>
      <c r="Q1002" s="497" t="s">
        <v>922</v>
      </c>
      <c r="R1002" s="883" t="s">
        <v>923</v>
      </c>
      <c r="S1002" s="883" t="s">
        <v>924</v>
      </c>
      <c r="T1002" s="883" t="s">
        <v>1418</v>
      </c>
      <c r="U1002" s="480"/>
      <c r="V1002" s="119"/>
    </row>
    <row r="1003" spans="1:22" s="480" customFormat="1">
      <c r="A1003" s="100"/>
      <c r="B1003" s="268"/>
      <c r="C1003" s="231" t="b">
        <v>1</v>
      </c>
      <c r="D1003" s="811"/>
      <c r="E1003" s="689"/>
      <c r="F1003" s="689"/>
      <c r="G1003" s="689"/>
      <c r="H1003" s="689"/>
      <c r="I1003" s="875"/>
      <c r="J1003" s="271"/>
      <c r="K1003" s="265"/>
      <c r="L1003" s="878"/>
      <c r="M1003" s="159" t="s">
        <v>925</v>
      </c>
      <c r="N1003" s="502"/>
      <c r="O1003" s="881"/>
      <c r="P1003" s="881"/>
      <c r="Q1003" s="272"/>
      <c r="R1003" s="884"/>
      <c r="S1003" s="881"/>
      <c r="T1003" s="884"/>
      <c r="U1003" s="184"/>
    </row>
    <row r="1004" spans="1:22" s="480" customFormat="1">
      <c r="A1004" s="100"/>
      <c r="B1004" s="227" t="s">
        <v>926</v>
      </c>
      <c r="C1004" s="503" t="s">
        <v>924</v>
      </c>
      <c r="D1004" s="811"/>
      <c r="E1004" s="689"/>
      <c r="F1004" s="689"/>
      <c r="G1004" s="689"/>
      <c r="H1004" s="689"/>
      <c r="I1004" s="875"/>
      <c r="J1004" s="271"/>
      <c r="K1004" s="226" t="s">
        <v>927</v>
      </c>
      <c r="L1004" s="878"/>
      <c r="M1004" s="159" t="s">
        <v>924</v>
      </c>
      <c r="N1004" s="870" t="s">
        <v>928</v>
      </c>
      <c r="O1004" s="881"/>
      <c r="P1004" s="881"/>
      <c r="Q1004" s="272"/>
      <c r="R1004" s="884"/>
      <c r="S1004" s="881"/>
      <c r="T1004" s="884"/>
      <c r="U1004" s="184"/>
    </row>
    <row r="1005" spans="1:22" s="186" customFormat="1">
      <c r="A1005" s="176"/>
      <c r="B1005" s="268" t="s">
        <v>929</v>
      </c>
      <c r="C1005" s="267" t="s">
        <v>930</v>
      </c>
      <c r="D1005" s="812"/>
      <c r="E1005" s="735"/>
      <c r="F1005" s="735"/>
      <c r="G1005" s="735"/>
      <c r="H1005" s="735"/>
      <c r="I1005" s="876"/>
      <c r="J1005" s="476"/>
      <c r="K1005" s="226" t="s">
        <v>931</v>
      </c>
      <c r="L1005" s="879"/>
      <c r="M1005" s="159" t="s">
        <v>932</v>
      </c>
      <c r="N1005" s="886"/>
      <c r="O1005" s="882"/>
      <c r="P1005" s="882"/>
      <c r="Q1005" s="273"/>
      <c r="R1005" s="885"/>
      <c r="S1005" s="882"/>
      <c r="T1005" s="885"/>
      <c r="U1005" s="184"/>
      <c r="V1005" s="184"/>
    </row>
    <row r="1006" spans="1:22" s="186" customFormat="1">
      <c r="A1006" s="176"/>
      <c r="B1006" s="504"/>
      <c r="C1006" s="505"/>
      <c r="D1006" s="505"/>
      <c r="E1006" s="736"/>
      <c r="F1006" s="736"/>
      <c r="G1006" s="736"/>
      <c r="H1006" s="736"/>
      <c r="I1006" s="506"/>
      <c r="J1006" s="506"/>
      <c r="K1006" s="507"/>
      <c r="L1006" s="508"/>
      <c r="M1006" s="508"/>
      <c r="N1006" s="506"/>
      <c r="O1006" s="506"/>
      <c r="P1006" s="506"/>
      <c r="Q1006" s="508"/>
      <c r="R1006" s="508"/>
      <c r="S1006" s="506"/>
      <c r="T1006" s="506"/>
      <c r="U1006" s="185"/>
      <c r="V1006" s="184"/>
    </row>
    <row r="1007" spans="1:22" s="186" customFormat="1">
      <c r="A1007" s="176"/>
      <c r="B1007" s="119"/>
      <c r="C1007" s="194"/>
      <c r="D1007" s="194"/>
      <c r="E1007" s="675"/>
      <c r="F1007" s="675"/>
      <c r="G1007" s="675"/>
      <c r="H1007" s="675"/>
      <c r="I1007" s="119"/>
      <c r="J1007" s="119"/>
      <c r="K1007" s="120"/>
      <c r="L1007" s="120"/>
      <c r="M1007" s="120"/>
      <c r="N1007" s="119"/>
      <c r="O1007" s="119"/>
      <c r="P1007" s="119"/>
      <c r="Q1007" s="120"/>
      <c r="R1007" s="120"/>
      <c r="S1007" s="119"/>
      <c r="T1007" s="119"/>
      <c r="U1007" s="120"/>
      <c r="V1007" s="184"/>
    </row>
    <row r="1008" spans="1:22" s="186" customFormat="1" ht="15.75">
      <c r="A1008" s="176"/>
      <c r="B1008" s="509" t="s">
        <v>933</v>
      </c>
      <c r="C1008" s="510"/>
      <c r="D1008" s="510"/>
      <c r="E1008" s="737"/>
      <c r="F1008" s="737"/>
      <c r="G1008" s="737"/>
      <c r="H1008" s="737"/>
      <c r="I1008" s="100"/>
      <c r="J1008" s="100"/>
      <c r="K1008" s="511"/>
      <c r="L1008" s="496"/>
      <c r="M1008" s="496"/>
      <c r="N1008" s="100"/>
      <c r="O1008" s="100"/>
      <c r="P1008" s="100"/>
      <c r="Q1008" s="496"/>
      <c r="R1008" s="496"/>
      <c r="S1008" s="100"/>
      <c r="T1008" s="100"/>
      <c r="U1008" s="103"/>
      <c r="V1008" s="184"/>
    </row>
    <row r="1009" spans="1:21">
      <c r="B1009" s="391"/>
    </row>
    <row r="1010" spans="1:21">
      <c r="B1010" s="109" t="s">
        <v>934</v>
      </c>
    </row>
    <row r="1011" spans="1:21">
      <c r="I1011" s="103" t="s">
        <v>935</v>
      </c>
    </row>
    <row r="1012" spans="1:21">
      <c r="I1012" s="103" t="s">
        <v>936</v>
      </c>
    </row>
    <row r="1013" spans="1:21">
      <c r="B1013" s="110" t="s">
        <v>747</v>
      </c>
      <c r="C1013" s="111"/>
      <c r="D1013" s="513"/>
      <c r="E1013" s="514"/>
      <c r="F1013" s="514"/>
      <c r="G1013" s="514"/>
      <c r="H1013" s="738"/>
      <c r="I1013" s="196" t="s">
        <v>748</v>
      </c>
      <c r="J1013" s="113"/>
      <c r="K1013" s="114"/>
      <c r="L1013" s="116"/>
      <c r="M1013" s="197"/>
      <c r="N1013" s="117"/>
      <c r="O1013" s="118"/>
      <c r="P1013" s="515"/>
      <c r="Q1013" s="516"/>
      <c r="R1013" s="516"/>
      <c r="S1013" s="517"/>
      <c r="T1013" s="517"/>
    </row>
    <row r="1014" spans="1:21">
      <c r="B1014" s="863" t="s">
        <v>778</v>
      </c>
      <c r="C1014" s="864"/>
      <c r="D1014" s="518"/>
      <c r="E1014" s="519"/>
      <c r="F1014" s="519"/>
      <c r="G1014" s="519"/>
      <c r="H1014" s="739"/>
      <c r="I1014" s="121" t="s">
        <v>508</v>
      </c>
      <c r="J1014" s="123" t="s">
        <v>509</v>
      </c>
      <c r="K1014" s="122" t="s">
        <v>510</v>
      </c>
      <c r="L1014" s="124" t="s">
        <v>511</v>
      </c>
      <c r="M1014" s="124" t="s">
        <v>512</v>
      </c>
      <c r="N1014" s="125" t="s">
        <v>414</v>
      </c>
      <c r="O1014" s="126" t="s">
        <v>415</v>
      </c>
      <c r="P1014" s="515"/>
      <c r="Q1014" s="516"/>
      <c r="R1014" s="516"/>
      <c r="S1014" s="517"/>
      <c r="T1014" s="517"/>
    </row>
    <row r="1015" spans="1:21" ht="14.25" customHeight="1">
      <c r="B1015" s="865"/>
      <c r="C1015" s="866"/>
      <c r="D1015" s="203" t="s">
        <v>937</v>
      </c>
      <c r="E1015" s="520"/>
      <c r="F1015" s="520"/>
      <c r="G1015" s="740" t="s">
        <v>691</v>
      </c>
      <c r="H1015" s="740" t="s">
        <v>691</v>
      </c>
      <c r="I1015" s="129" t="s">
        <v>692</v>
      </c>
      <c r="J1015" s="128" t="s">
        <v>692</v>
      </c>
      <c r="K1015" s="128" t="s">
        <v>692</v>
      </c>
      <c r="L1015" s="128" t="s">
        <v>692</v>
      </c>
      <c r="M1015" s="130" t="s">
        <v>692</v>
      </c>
      <c r="N1015" s="130" t="s">
        <v>692</v>
      </c>
      <c r="O1015" s="129" t="s">
        <v>692</v>
      </c>
      <c r="P1015" s="515"/>
      <c r="Q1015" s="516"/>
      <c r="R1015" s="516"/>
      <c r="S1015" s="517"/>
      <c r="T1015" s="517"/>
    </row>
    <row r="1016" spans="1:21" ht="42.75">
      <c r="B1016" s="177" t="s">
        <v>513</v>
      </c>
      <c r="C1016" s="178"/>
      <c r="D1016" s="855" t="s">
        <v>938</v>
      </c>
      <c r="E1016" s="856"/>
      <c r="F1016" s="741" t="s">
        <v>939</v>
      </c>
      <c r="G1016" s="741" t="s">
        <v>513</v>
      </c>
      <c r="H1016" s="741" t="s">
        <v>940</v>
      </c>
      <c r="I1016" s="521" t="s">
        <v>693</v>
      </c>
      <c r="J1016" s="465" t="s">
        <v>694</v>
      </c>
      <c r="K1016" s="430" t="s">
        <v>695</v>
      </c>
      <c r="L1016" s="522" t="s">
        <v>941</v>
      </c>
      <c r="M1016" s="522" t="s">
        <v>715</v>
      </c>
      <c r="N1016" s="870" t="s">
        <v>942</v>
      </c>
      <c r="O1016" s="183" t="s">
        <v>943</v>
      </c>
      <c r="P1016" s="184"/>
      <c r="Q1016" s="185"/>
      <c r="R1016" s="185"/>
      <c r="S1016" s="184"/>
      <c r="T1016" s="184"/>
      <c r="U1016" s="186"/>
    </row>
    <row r="1017" spans="1:21" ht="42.75">
      <c r="B1017" s="177" t="s">
        <v>697</v>
      </c>
      <c r="C1017" s="178"/>
      <c r="D1017" s="855" t="s">
        <v>944</v>
      </c>
      <c r="E1017" s="856"/>
      <c r="F1017" s="741" t="s">
        <v>939</v>
      </c>
      <c r="G1017" s="741" t="s">
        <v>697</v>
      </c>
      <c r="H1017" s="741" t="s">
        <v>940</v>
      </c>
      <c r="I1017" s="187"/>
      <c r="J1017" s="523"/>
      <c r="K1017" s="181" t="s">
        <v>698</v>
      </c>
      <c r="L1017" s="397"/>
      <c r="M1017" s="397"/>
      <c r="N1017" s="871"/>
      <c r="O1017" s="183" t="s">
        <v>943</v>
      </c>
      <c r="P1017" s="184"/>
      <c r="Q1017" s="185"/>
      <c r="R1017" s="185"/>
      <c r="S1017" s="184"/>
      <c r="T1017" s="184"/>
    </row>
    <row r="1018" spans="1:21" s="186" customFormat="1" ht="42.75">
      <c r="A1018" s="176"/>
      <c r="B1018" s="177" t="s">
        <v>716</v>
      </c>
      <c r="C1018" s="178"/>
      <c r="D1018" s="855" t="s">
        <v>945</v>
      </c>
      <c r="E1018" s="856"/>
      <c r="F1018" s="741" t="s">
        <v>939</v>
      </c>
      <c r="G1018" s="741" t="s">
        <v>716</v>
      </c>
      <c r="H1018" s="741" t="s">
        <v>940</v>
      </c>
      <c r="I1018" s="187"/>
      <c r="J1018" s="523"/>
      <c r="K1018" s="181" t="s">
        <v>717</v>
      </c>
      <c r="L1018" s="397"/>
      <c r="M1018" s="397"/>
      <c r="N1018" s="871"/>
      <c r="O1018" s="183" t="s">
        <v>943</v>
      </c>
      <c r="P1018" s="184"/>
      <c r="Q1018" s="185"/>
      <c r="R1018" s="185"/>
      <c r="S1018" s="184"/>
      <c r="T1018" s="184"/>
      <c r="U1018" s="103"/>
    </row>
    <row r="1019" spans="1:21" ht="42.75">
      <c r="B1019" s="177" t="s">
        <v>718</v>
      </c>
      <c r="C1019" s="178"/>
      <c r="D1019" s="855" t="s">
        <v>946</v>
      </c>
      <c r="E1019" s="856"/>
      <c r="F1019" s="741" t="s">
        <v>939</v>
      </c>
      <c r="G1019" s="741" t="s">
        <v>718</v>
      </c>
      <c r="H1019" s="741" t="s">
        <v>940</v>
      </c>
      <c r="I1019" s="187"/>
      <c r="J1019" s="523"/>
      <c r="K1019" s="181" t="s">
        <v>719</v>
      </c>
      <c r="L1019" s="397"/>
      <c r="M1019" s="397"/>
      <c r="N1019" s="871"/>
      <c r="O1019" s="183" t="s">
        <v>943</v>
      </c>
      <c r="P1019" s="184"/>
      <c r="Q1019" s="185"/>
      <c r="R1019" s="185"/>
      <c r="S1019" s="184"/>
      <c r="T1019" s="184"/>
    </row>
    <row r="1020" spans="1:21" ht="42.75">
      <c r="B1020" s="177" t="s">
        <v>721</v>
      </c>
      <c r="C1020" s="178"/>
      <c r="D1020" s="855" t="s">
        <v>947</v>
      </c>
      <c r="E1020" s="856"/>
      <c r="F1020" s="741" t="s">
        <v>939</v>
      </c>
      <c r="G1020" s="741" t="s">
        <v>721</v>
      </c>
      <c r="H1020" s="741" t="s">
        <v>940</v>
      </c>
      <c r="I1020" s="187"/>
      <c r="J1020" s="523"/>
      <c r="K1020" s="181" t="s">
        <v>722</v>
      </c>
      <c r="L1020" s="397"/>
      <c r="M1020" s="397"/>
      <c r="N1020" s="871"/>
      <c r="O1020" s="183" t="s">
        <v>948</v>
      </c>
      <c r="P1020" s="184"/>
      <c r="Q1020" s="185"/>
      <c r="R1020" s="185"/>
      <c r="S1020" s="184"/>
      <c r="T1020" s="184"/>
    </row>
    <row r="1021" spans="1:21" ht="42.75">
      <c r="B1021" s="177" t="s">
        <v>723</v>
      </c>
      <c r="C1021" s="178"/>
      <c r="D1021" s="855" t="s">
        <v>949</v>
      </c>
      <c r="E1021" s="856"/>
      <c r="F1021" s="741" t="s">
        <v>939</v>
      </c>
      <c r="G1021" s="741" t="s">
        <v>723</v>
      </c>
      <c r="H1021" s="741" t="s">
        <v>940</v>
      </c>
      <c r="I1021" s="187"/>
      <c r="J1021" s="523"/>
      <c r="K1021" s="181" t="s">
        <v>724</v>
      </c>
      <c r="L1021" s="524"/>
      <c r="M1021" s="524"/>
      <c r="N1021" s="871"/>
      <c r="O1021" s="183" t="s">
        <v>948</v>
      </c>
      <c r="P1021" s="184"/>
      <c r="Q1021" s="185"/>
      <c r="R1021" s="185"/>
      <c r="S1021" s="184"/>
      <c r="T1021" s="184"/>
    </row>
    <row r="1022" spans="1:21" ht="28.5">
      <c r="B1022" s="177" t="s">
        <v>725</v>
      </c>
      <c r="C1022" s="178"/>
      <c r="D1022" s="855" t="s">
        <v>950</v>
      </c>
      <c r="E1022" s="856"/>
      <c r="F1022" s="741" t="s">
        <v>951</v>
      </c>
      <c r="G1022" s="741" t="s">
        <v>725</v>
      </c>
      <c r="H1022" s="741" t="s">
        <v>940</v>
      </c>
      <c r="I1022" s="187"/>
      <c r="J1022" s="188" t="s">
        <v>726</v>
      </c>
      <c r="K1022" s="181" t="s">
        <v>695</v>
      </c>
      <c r="L1022" s="522" t="s">
        <v>941</v>
      </c>
      <c r="M1022" s="522" t="s">
        <v>715</v>
      </c>
      <c r="N1022" s="871"/>
      <c r="O1022" s="183" t="s">
        <v>943</v>
      </c>
      <c r="P1022" s="184"/>
      <c r="Q1022" s="185"/>
      <c r="R1022" s="185"/>
      <c r="S1022" s="184"/>
      <c r="T1022" s="184"/>
    </row>
    <row r="1023" spans="1:21" ht="28.5">
      <c r="B1023" s="177" t="s">
        <v>727</v>
      </c>
      <c r="C1023" s="178"/>
      <c r="D1023" s="855" t="s">
        <v>952</v>
      </c>
      <c r="E1023" s="856"/>
      <c r="F1023" s="741" t="s">
        <v>951</v>
      </c>
      <c r="G1023" s="741" t="s">
        <v>727</v>
      </c>
      <c r="H1023" s="741" t="s">
        <v>940</v>
      </c>
      <c r="I1023" s="187"/>
      <c r="J1023" s="189"/>
      <c r="K1023" s="181" t="s">
        <v>698</v>
      </c>
      <c r="L1023" s="397"/>
      <c r="M1023" s="397"/>
      <c r="N1023" s="871"/>
      <c r="O1023" s="183" t="s">
        <v>943</v>
      </c>
      <c r="P1023" s="184"/>
      <c r="Q1023" s="185"/>
      <c r="R1023" s="185"/>
      <c r="S1023" s="184"/>
      <c r="T1023" s="184"/>
    </row>
    <row r="1024" spans="1:21" ht="28.5">
      <c r="B1024" s="177" t="s">
        <v>728</v>
      </c>
      <c r="C1024" s="178"/>
      <c r="D1024" s="855" t="s">
        <v>953</v>
      </c>
      <c r="E1024" s="856"/>
      <c r="F1024" s="741" t="s">
        <v>951</v>
      </c>
      <c r="G1024" s="741" t="s">
        <v>728</v>
      </c>
      <c r="H1024" s="741" t="s">
        <v>940</v>
      </c>
      <c r="I1024" s="187"/>
      <c r="J1024" s="189"/>
      <c r="K1024" s="181" t="s">
        <v>717</v>
      </c>
      <c r="L1024" s="397"/>
      <c r="M1024" s="397"/>
      <c r="N1024" s="871"/>
      <c r="O1024" s="183" t="s">
        <v>943</v>
      </c>
      <c r="P1024" s="184"/>
      <c r="Q1024" s="185"/>
      <c r="R1024" s="185"/>
      <c r="S1024" s="184"/>
      <c r="T1024" s="184"/>
    </row>
    <row r="1025" spans="1:21" ht="28.5">
      <c r="B1025" s="177" t="s">
        <v>729</v>
      </c>
      <c r="C1025" s="178"/>
      <c r="D1025" s="855" t="s">
        <v>954</v>
      </c>
      <c r="E1025" s="856"/>
      <c r="F1025" s="741" t="s">
        <v>951</v>
      </c>
      <c r="G1025" s="741" t="s">
        <v>729</v>
      </c>
      <c r="H1025" s="741" t="s">
        <v>940</v>
      </c>
      <c r="I1025" s="187"/>
      <c r="J1025" s="192"/>
      <c r="K1025" s="181" t="s">
        <v>719</v>
      </c>
      <c r="L1025" s="524"/>
      <c r="M1025" s="524"/>
      <c r="N1025" s="871"/>
      <c r="O1025" s="183" t="s">
        <v>943</v>
      </c>
      <c r="P1025" s="184"/>
      <c r="Q1025" s="185"/>
      <c r="R1025" s="185"/>
      <c r="S1025" s="184"/>
      <c r="T1025" s="184"/>
    </row>
    <row r="1026" spans="1:21" ht="42.75">
      <c r="B1026" s="177" t="s">
        <v>955</v>
      </c>
      <c r="C1026" s="178"/>
      <c r="D1026" s="855" t="s">
        <v>956</v>
      </c>
      <c r="E1026" s="856"/>
      <c r="F1026" s="741" t="s">
        <v>951</v>
      </c>
      <c r="G1026" s="741" t="s">
        <v>955</v>
      </c>
      <c r="H1026" s="741" t="s">
        <v>940</v>
      </c>
      <c r="I1026" s="187"/>
      <c r="J1026" s="414" t="s">
        <v>726</v>
      </c>
      <c r="K1026" s="181" t="s">
        <v>730</v>
      </c>
      <c r="L1026" s="522" t="s">
        <v>941</v>
      </c>
      <c r="M1026" s="181" t="s">
        <v>715</v>
      </c>
      <c r="N1026" s="871"/>
      <c r="O1026" s="183" t="s">
        <v>948</v>
      </c>
      <c r="P1026" s="184"/>
      <c r="Q1026" s="185"/>
      <c r="R1026" s="185"/>
      <c r="S1026" s="184"/>
      <c r="T1026" s="184"/>
    </row>
    <row r="1027" spans="1:21" ht="42.75">
      <c r="B1027" s="177" t="s">
        <v>957</v>
      </c>
      <c r="C1027" s="178"/>
      <c r="D1027" s="855" t="s">
        <v>958</v>
      </c>
      <c r="E1027" s="856"/>
      <c r="F1027" s="741" t="s">
        <v>959</v>
      </c>
      <c r="G1027" s="741" t="s">
        <v>960</v>
      </c>
      <c r="H1027" s="741" t="s">
        <v>940</v>
      </c>
      <c r="I1027" s="187"/>
      <c r="J1027" s="414" t="s">
        <v>961</v>
      </c>
      <c r="K1027" s="181" t="s">
        <v>739</v>
      </c>
      <c r="L1027" s="522" t="s">
        <v>941</v>
      </c>
      <c r="M1027" s="181" t="s">
        <v>715</v>
      </c>
      <c r="N1027" s="871"/>
      <c r="O1027" s="183" t="s">
        <v>948</v>
      </c>
      <c r="P1027" s="184"/>
      <c r="Q1027" s="185"/>
      <c r="R1027" s="185"/>
      <c r="S1027" s="184"/>
      <c r="T1027" s="184"/>
    </row>
    <row r="1028" spans="1:21" ht="57">
      <c r="B1028" s="177" t="s">
        <v>765</v>
      </c>
      <c r="C1028" s="178"/>
      <c r="D1028" s="855" t="s">
        <v>962</v>
      </c>
      <c r="E1028" s="856"/>
      <c r="F1028" s="741" t="s">
        <v>963</v>
      </c>
      <c r="G1028" s="741" t="s">
        <v>765</v>
      </c>
      <c r="H1028" s="741" t="s">
        <v>940</v>
      </c>
      <c r="I1028" s="187"/>
      <c r="J1028" s="414" t="s">
        <v>766</v>
      </c>
      <c r="K1028" s="181" t="s">
        <v>730</v>
      </c>
      <c r="L1028" s="522" t="s">
        <v>941</v>
      </c>
      <c r="M1028" s="181" t="s">
        <v>715</v>
      </c>
      <c r="N1028" s="871"/>
      <c r="O1028" s="183" t="s">
        <v>948</v>
      </c>
      <c r="P1028" s="184"/>
      <c r="Q1028" s="185"/>
      <c r="R1028" s="185"/>
      <c r="S1028" s="184"/>
      <c r="T1028" s="184"/>
    </row>
    <row r="1029" spans="1:21" ht="42.75">
      <c r="B1029" s="177" t="s">
        <v>731</v>
      </c>
      <c r="C1029" s="178"/>
      <c r="D1029" s="855" t="s">
        <v>964</v>
      </c>
      <c r="E1029" s="856"/>
      <c r="F1029" s="741" t="s">
        <v>965</v>
      </c>
      <c r="G1029" s="741" t="s">
        <v>731</v>
      </c>
      <c r="H1029" s="741" t="s">
        <v>940</v>
      </c>
      <c r="I1029" s="187"/>
      <c r="J1029" s="414" t="s">
        <v>732</v>
      </c>
      <c r="K1029" s="181" t="s">
        <v>730</v>
      </c>
      <c r="L1029" s="522" t="s">
        <v>941</v>
      </c>
      <c r="M1029" s="181" t="s">
        <v>715</v>
      </c>
      <c r="N1029" s="871"/>
      <c r="O1029" s="183" t="s">
        <v>943</v>
      </c>
      <c r="P1029" s="184"/>
      <c r="Q1029" s="185"/>
      <c r="R1029" s="185"/>
      <c r="S1029" s="184"/>
      <c r="T1029" s="184"/>
    </row>
    <row r="1030" spans="1:21" ht="28.5">
      <c r="A1030" s="498"/>
      <c r="B1030" s="155" t="s">
        <v>842</v>
      </c>
      <c r="C1030" s="156"/>
      <c r="D1030" s="859" t="s">
        <v>966</v>
      </c>
      <c r="E1030" s="860"/>
      <c r="F1030" s="742" t="s">
        <v>967</v>
      </c>
      <c r="G1030" s="742" t="s">
        <v>842</v>
      </c>
      <c r="H1030" s="742" t="s">
        <v>940</v>
      </c>
      <c r="I1030" s="525"/>
      <c r="J1030" s="445" t="s">
        <v>843</v>
      </c>
      <c r="K1030" s="159" t="s">
        <v>730</v>
      </c>
      <c r="L1030" s="159" t="s">
        <v>941</v>
      </c>
      <c r="M1030" s="159" t="s">
        <v>715</v>
      </c>
      <c r="N1030" s="872"/>
      <c r="O1030" s="161" t="s">
        <v>740</v>
      </c>
      <c r="P1030" s="162"/>
      <c r="Q1030" s="163"/>
      <c r="R1030" s="163"/>
      <c r="S1030" s="162"/>
      <c r="T1030" s="162"/>
    </row>
    <row r="1031" spans="1:21">
      <c r="A1031" s="498"/>
      <c r="B1031" s="103" t="s">
        <v>968</v>
      </c>
      <c r="I1031" s="103" t="s">
        <v>969</v>
      </c>
      <c r="P1031" s="517"/>
      <c r="Q1031" s="526"/>
      <c r="R1031" s="526"/>
      <c r="S1031" s="517"/>
      <c r="T1031" s="517"/>
    </row>
    <row r="1032" spans="1:21">
      <c r="A1032" s="498"/>
      <c r="I1032" s="103" t="s">
        <v>970</v>
      </c>
    </row>
    <row r="1033" spans="1:21">
      <c r="A1033" s="498"/>
    </row>
    <row r="1034" spans="1:21">
      <c r="A1034" s="498"/>
      <c r="B1034" s="109" t="s">
        <v>971</v>
      </c>
      <c r="U1034" s="164"/>
    </row>
    <row r="1035" spans="1:21">
      <c r="A1035" s="498"/>
      <c r="I1035" s="103" t="s">
        <v>935</v>
      </c>
      <c r="U1035" s="164"/>
    </row>
    <row r="1036" spans="1:21" s="164" customFormat="1">
      <c r="A1036" s="154"/>
      <c r="B1036" s="103"/>
      <c r="C1036" s="102"/>
      <c r="D1036" s="102"/>
      <c r="E1036" s="668"/>
      <c r="F1036" s="668"/>
      <c r="G1036" s="668"/>
      <c r="H1036" s="668"/>
      <c r="I1036" s="103" t="s">
        <v>936</v>
      </c>
      <c r="J1036" s="103"/>
      <c r="K1036" s="104"/>
      <c r="L1036" s="105"/>
      <c r="M1036" s="105"/>
      <c r="N1036" s="103"/>
      <c r="O1036" s="103"/>
      <c r="P1036" s="103"/>
      <c r="Q1036" s="105"/>
      <c r="R1036" s="105"/>
      <c r="S1036" s="103"/>
      <c r="T1036" s="103"/>
    </row>
    <row r="1037" spans="1:21" s="164" customFormat="1">
      <c r="A1037" s="154"/>
      <c r="B1037" s="110" t="s">
        <v>747</v>
      </c>
      <c r="C1037" s="111"/>
      <c r="D1037" s="513"/>
      <c r="E1037" s="514"/>
      <c r="F1037" s="514"/>
      <c r="G1037" s="514"/>
      <c r="H1037" s="738"/>
      <c r="I1037" s="196" t="s">
        <v>748</v>
      </c>
      <c r="J1037" s="113"/>
      <c r="K1037" s="114"/>
      <c r="L1037" s="116"/>
      <c r="M1037" s="197"/>
      <c r="N1037" s="117"/>
      <c r="O1037" s="118"/>
      <c r="P1037" s="515"/>
      <c r="Q1037" s="516"/>
      <c r="R1037" s="516"/>
      <c r="S1037" s="517"/>
      <c r="T1037" s="517"/>
    </row>
    <row r="1038" spans="1:21" s="164" customFormat="1">
      <c r="A1038" s="154"/>
      <c r="B1038" s="863" t="s">
        <v>778</v>
      </c>
      <c r="C1038" s="864"/>
      <c r="D1038" s="518"/>
      <c r="E1038" s="519"/>
      <c r="F1038" s="519"/>
      <c r="G1038" s="519"/>
      <c r="H1038" s="739"/>
      <c r="I1038" s="121" t="s">
        <v>508</v>
      </c>
      <c r="J1038" s="123" t="s">
        <v>509</v>
      </c>
      <c r="K1038" s="122" t="s">
        <v>510</v>
      </c>
      <c r="L1038" s="124" t="s">
        <v>511</v>
      </c>
      <c r="M1038" s="124" t="s">
        <v>512</v>
      </c>
      <c r="N1038" s="125" t="s">
        <v>414</v>
      </c>
      <c r="O1038" s="126" t="s">
        <v>415</v>
      </c>
      <c r="P1038" s="515"/>
      <c r="Q1038" s="516"/>
      <c r="R1038" s="516"/>
      <c r="S1038" s="517"/>
      <c r="T1038" s="517"/>
      <c r="U1038" s="103"/>
    </row>
    <row r="1039" spans="1:21" s="164" customFormat="1" ht="252.75" customHeight="1">
      <c r="A1039" s="154"/>
      <c r="B1039" s="865"/>
      <c r="C1039" s="866"/>
      <c r="D1039" s="203" t="s">
        <v>972</v>
      </c>
      <c r="E1039" s="520"/>
      <c r="F1039" s="520"/>
      <c r="G1039" s="740" t="s">
        <v>691</v>
      </c>
      <c r="H1039" s="740" t="s">
        <v>691</v>
      </c>
      <c r="I1039" s="129" t="s">
        <v>692</v>
      </c>
      <c r="J1039" s="128" t="s">
        <v>692</v>
      </c>
      <c r="K1039" s="128" t="s">
        <v>692</v>
      </c>
      <c r="L1039" s="128" t="s">
        <v>692</v>
      </c>
      <c r="M1039" s="130" t="s">
        <v>692</v>
      </c>
      <c r="N1039" s="130" t="s">
        <v>692</v>
      </c>
      <c r="O1039" s="129" t="s">
        <v>692</v>
      </c>
      <c r="P1039" s="515"/>
      <c r="Q1039" s="516"/>
      <c r="R1039" s="516"/>
      <c r="S1039" s="517"/>
      <c r="T1039" s="517"/>
      <c r="U1039" s="119"/>
    </row>
    <row r="1040" spans="1:21" ht="28.5">
      <c r="A1040" s="498"/>
      <c r="B1040" s="131" t="s">
        <v>513</v>
      </c>
      <c r="C1040" s="132"/>
      <c r="D1040" s="861" t="s">
        <v>973</v>
      </c>
      <c r="E1040" s="862"/>
      <c r="F1040" s="743" t="s">
        <v>940</v>
      </c>
      <c r="G1040" s="743" t="s">
        <v>513</v>
      </c>
      <c r="H1040" s="743" t="s">
        <v>940</v>
      </c>
      <c r="I1040" s="406" t="s">
        <v>693</v>
      </c>
      <c r="J1040" s="134" t="s">
        <v>694</v>
      </c>
      <c r="K1040" s="215" t="s">
        <v>695</v>
      </c>
      <c r="L1040" s="153" t="s">
        <v>941</v>
      </c>
      <c r="M1040" s="153" t="s">
        <v>715</v>
      </c>
      <c r="N1040" s="867" t="s">
        <v>974</v>
      </c>
      <c r="O1040" s="139" t="s">
        <v>696</v>
      </c>
      <c r="P1040" s="119"/>
      <c r="Q1040" s="120"/>
      <c r="R1040" s="120"/>
      <c r="S1040" s="119"/>
      <c r="T1040" s="119"/>
      <c r="U1040" s="119"/>
    </row>
    <row r="1041" spans="1:22" s="100" customFormat="1" ht="28.5">
      <c r="B1041" s="131" t="s">
        <v>697</v>
      </c>
      <c r="C1041" s="132"/>
      <c r="D1041" s="861" t="s">
        <v>975</v>
      </c>
      <c r="E1041" s="862"/>
      <c r="F1041" s="743" t="s">
        <v>940</v>
      </c>
      <c r="G1041" s="743" t="s">
        <v>697</v>
      </c>
      <c r="H1041" s="743" t="s">
        <v>940</v>
      </c>
      <c r="I1041" s="408"/>
      <c r="J1041" s="527"/>
      <c r="K1041" s="137" t="s">
        <v>698</v>
      </c>
      <c r="L1041" s="141"/>
      <c r="M1041" s="141"/>
      <c r="N1041" s="868"/>
      <c r="O1041" s="139" t="s">
        <v>696</v>
      </c>
      <c r="P1041" s="119"/>
      <c r="Q1041" s="120"/>
      <c r="R1041" s="120"/>
      <c r="S1041" s="119"/>
      <c r="T1041" s="119"/>
      <c r="V1041" s="119"/>
    </row>
    <row r="1042" spans="1:22" s="100" customFormat="1" ht="28.5">
      <c r="B1042" s="131" t="s">
        <v>716</v>
      </c>
      <c r="C1042" s="132"/>
      <c r="D1042" s="861" t="s">
        <v>976</v>
      </c>
      <c r="E1042" s="862"/>
      <c r="F1042" s="743" t="s">
        <v>940</v>
      </c>
      <c r="G1042" s="743" t="s">
        <v>716</v>
      </c>
      <c r="H1042" s="743" t="s">
        <v>940</v>
      </c>
      <c r="I1042" s="408"/>
      <c r="J1042" s="527"/>
      <c r="K1042" s="137" t="s">
        <v>717</v>
      </c>
      <c r="L1042" s="141"/>
      <c r="M1042" s="141"/>
      <c r="N1042" s="868"/>
      <c r="O1042" s="139" t="s">
        <v>696</v>
      </c>
      <c r="P1042" s="119"/>
      <c r="Q1042" s="120"/>
      <c r="R1042" s="120"/>
      <c r="S1042" s="119"/>
      <c r="T1042" s="119"/>
      <c r="U1042" s="103"/>
      <c r="V1042" s="119"/>
    </row>
    <row r="1043" spans="1:22" s="100" customFormat="1" ht="28.5">
      <c r="B1043" s="177" t="s">
        <v>718</v>
      </c>
      <c r="C1043" s="178"/>
      <c r="D1043" s="855" t="s">
        <v>977</v>
      </c>
      <c r="E1043" s="856"/>
      <c r="F1043" s="741" t="s">
        <v>940</v>
      </c>
      <c r="G1043" s="741" t="s">
        <v>718</v>
      </c>
      <c r="H1043" s="741" t="s">
        <v>940</v>
      </c>
      <c r="I1043" s="187"/>
      <c r="J1043" s="523"/>
      <c r="K1043" s="181" t="s">
        <v>719</v>
      </c>
      <c r="L1043" s="397"/>
      <c r="M1043" s="397"/>
      <c r="N1043" s="868"/>
      <c r="O1043" s="398" t="s">
        <v>720</v>
      </c>
      <c r="P1043" s="184"/>
      <c r="Q1043" s="185"/>
      <c r="R1043" s="185"/>
      <c r="S1043" s="184"/>
      <c r="T1043" s="184"/>
      <c r="U1043" s="103"/>
    </row>
    <row r="1044" spans="1:22" ht="28.5">
      <c r="B1044" s="131" t="s">
        <v>721</v>
      </c>
      <c r="C1044" s="132"/>
      <c r="D1044" s="861" t="s">
        <v>978</v>
      </c>
      <c r="E1044" s="862"/>
      <c r="F1044" s="743" t="s">
        <v>940</v>
      </c>
      <c r="G1044" s="743" t="s">
        <v>721</v>
      </c>
      <c r="H1044" s="743" t="s">
        <v>940</v>
      </c>
      <c r="I1044" s="408"/>
      <c r="J1044" s="413" t="s">
        <v>979</v>
      </c>
      <c r="K1044" s="137" t="s">
        <v>719</v>
      </c>
      <c r="L1044" s="141"/>
      <c r="M1044" s="141"/>
      <c r="N1044" s="868"/>
      <c r="O1044" s="139" t="s">
        <v>696</v>
      </c>
      <c r="P1044" s="119"/>
      <c r="Q1044" s="120"/>
      <c r="R1044" s="120"/>
      <c r="S1044" s="119"/>
      <c r="T1044" s="119"/>
    </row>
    <row r="1045" spans="1:22" ht="28.5">
      <c r="B1045" s="131" t="s">
        <v>723</v>
      </c>
      <c r="C1045" s="132"/>
      <c r="D1045" s="861" t="s">
        <v>980</v>
      </c>
      <c r="E1045" s="862"/>
      <c r="F1045" s="743" t="s">
        <v>940</v>
      </c>
      <c r="G1045" s="743" t="s">
        <v>723</v>
      </c>
      <c r="H1045" s="743" t="s">
        <v>940</v>
      </c>
      <c r="I1045" s="408"/>
      <c r="J1045" s="413" t="s">
        <v>981</v>
      </c>
      <c r="K1045" s="137" t="s">
        <v>719</v>
      </c>
      <c r="L1045" s="152"/>
      <c r="M1045" s="152"/>
      <c r="N1045" s="868"/>
      <c r="O1045" s="139" t="s">
        <v>696</v>
      </c>
      <c r="P1045" s="119"/>
      <c r="Q1045" s="120"/>
      <c r="R1045" s="120"/>
      <c r="S1045" s="119"/>
      <c r="T1045" s="119"/>
    </row>
    <row r="1046" spans="1:22">
      <c r="B1046" s="131" t="s">
        <v>725</v>
      </c>
      <c r="C1046" s="132"/>
      <c r="D1046" s="861" t="s">
        <v>982</v>
      </c>
      <c r="E1046" s="862"/>
      <c r="F1046" s="743" t="s">
        <v>940</v>
      </c>
      <c r="G1046" s="743" t="s">
        <v>725</v>
      </c>
      <c r="H1046" s="743" t="s">
        <v>940</v>
      </c>
      <c r="I1046" s="408"/>
      <c r="J1046" s="407" t="s">
        <v>726</v>
      </c>
      <c r="K1046" s="137" t="s">
        <v>695</v>
      </c>
      <c r="L1046" s="153" t="s">
        <v>941</v>
      </c>
      <c r="M1046" s="153" t="s">
        <v>715</v>
      </c>
      <c r="N1046" s="868"/>
      <c r="O1046" s="139" t="s">
        <v>696</v>
      </c>
      <c r="P1046" s="119"/>
      <c r="Q1046" s="120"/>
      <c r="R1046" s="120"/>
      <c r="S1046" s="119"/>
      <c r="T1046" s="119"/>
      <c r="U1046" s="517"/>
    </row>
    <row r="1047" spans="1:22">
      <c r="B1047" s="131" t="s">
        <v>727</v>
      </c>
      <c r="C1047" s="132"/>
      <c r="D1047" s="861" t="s">
        <v>983</v>
      </c>
      <c r="E1047" s="862"/>
      <c r="F1047" s="743" t="s">
        <v>940</v>
      </c>
      <c r="G1047" s="743" t="s">
        <v>727</v>
      </c>
      <c r="H1047" s="743" t="s">
        <v>940</v>
      </c>
      <c r="I1047" s="408"/>
      <c r="J1047" s="221"/>
      <c r="K1047" s="137" t="s">
        <v>698</v>
      </c>
      <c r="L1047" s="141"/>
      <c r="M1047" s="141"/>
      <c r="N1047" s="868"/>
      <c r="O1047" s="139" t="s">
        <v>696</v>
      </c>
      <c r="P1047" s="119"/>
      <c r="Q1047" s="120"/>
      <c r="R1047" s="120"/>
      <c r="S1047" s="119"/>
      <c r="T1047" s="119"/>
      <c r="U1047" s="517"/>
    </row>
    <row r="1048" spans="1:22" s="517" customFormat="1">
      <c r="A1048" s="512"/>
      <c r="B1048" s="131" t="s">
        <v>728</v>
      </c>
      <c r="C1048" s="132"/>
      <c r="D1048" s="861" t="s">
        <v>984</v>
      </c>
      <c r="E1048" s="862"/>
      <c r="F1048" s="743" t="s">
        <v>940</v>
      </c>
      <c r="G1048" s="743" t="s">
        <v>728</v>
      </c>
      <c r="H1048" s="743" t="s">
        <v>940</v>
      </c>
      <c r="I1048" s="408"/>
      <c r="J1048" s="221"/>
      <c r="K1048" s="137" t="s">
        <v>717</v>
      </c>
      <c r="L1048" s="141"/>
      <c r="M1048" s="141"/>
      <c r="N1048" s="868"/>
      <c r="O1048" s="139" t="s">
        <v>696</v>
      </c>
      <c r="P1048" s="119"/>
      <c r="Q1048" s="120"/>
      <c r="R1048" s="120"/>
      <c r="S1048" s="119"/>
      <c r="T1048" s="119"/>
    </row>
    <row r="1049" spans="1:22" s="517" customFormat="1">
      <c r="A1049" s="512"/>
      <c r="B1049" s="131" t="s">
        <v>729</v>
      </c>
      <c r="C1049" s="132"/>
      <c r="D1049" s="861" t="s">
        <v>985</v>
      </c>
      <c r="E1049" s="862"/>
      <c r="F1049" s="743" t="s">
        <v>940</v>
      </c>
      <c r="G1049" s="743" t="s">
        <v>729</v>
      </c>
      <c r="H1049" s="743" t="s">
        <v>940</v>
      </c>
      <c r="I1049" s="408"/>
      <c r="J1049" s="411"/>
      <c r="K1049" s="137" t="s">
        <v>719</v>
      </c>
      <c r="L1049" s="152"/>
      <c r="M1049" s="152"/>
      <c r="N1049" s="868"/>
      <c r="O1049" s="139" t="s">
        <v>696</v>
      </c>
      <c r="P1049" s="119"/>
      <c r="Q1049" s="120"/>
      <c r="R1049" s="120"/>
      <c r="S1049" s="119"/>
      <c r="T1049" s="119"/>
      <c r="U1049" s="184"/>
    </row>
    <row r="1050" spans="1:22" s="517" customFormat="1" ht="42.75">
      <c r="A1050" s="512"/>
      <c r="B1050" s="155" t="s">
        <v>955</v>
      </c>
      <c r="C1050" s="156"/>
      <c r="D1050" s="859" t="s">
        <v>986</v>
      </c>
      <c r="E1050" s="860"/>
      <c r="F1050" s="742" t="s">
        <v>940</v>
      </c>
      <c r="G1050" s="742" t="s">
        <v>955</v>
      </c>
      <c r="H1050" s="742" t="s">
        <v>940</v>
      </c>
      <c r="I1050" s="412"/>
      <c r="J1050" s="445" t="s">
        <v>726</v>
      </c>
      <c r="K1050" s="159" t="s">
        <v>730</v>
      </c>
      <c r="L1050" s="497" t="s">
        <v>941</v>
      </c>
      <c r="M1050" s="159" t="s">
        <v>715</v>
      </c>
      <c r="N1050" s="868"/>
      <c r="O1050" s="161" t="s">
        <v>740</v>
      </c>
      <c r="P1050" s="162"/>
      <c r="Q1050" s="163"/>
      <c r="R1050" s="163"/>
      <c r="S1050" s="162"/>
      <c r="T1050" s="162"/>
      <c r="U1050" s="184"/>
    </row>
    <row r="1051" spans="1:22" s="186" customFormat="1" ht="42.75">
      <c r="A1051" s="176"/>
      <c r="B1051" s="155" t="s">
        <v>957</v>
      </c>
      <c r="C1051" s="156"/>
      <c r="D1051" s="859" t="s">
        <v>987</v>
      </c>
      <c r="E1051" s="860"/>
      <c r="F1051" s="742" t="s">
        <v>940</v>
      </c>
      <c r="G1051" s="742" t="s">
        <v>960</v>
      </c>
      <c r="H1051" s="742" t="s">
        <v>940</v>
      </c>
      <c r="I1051" s="412"/>
      <c r="J1051" s="445" t="s">
        <v>961</v>
      </c>
      <c r="K1051" s="159" t="s">
        <v>739</v>
      </c>
      <c r="L1051" s="497" t="s">
        <v>941</v>
      </c>
      <c r="M1051" s="159" t="s">
        <v>715</v>
      </c>
      <c r="N1051" s="868"/>
      <c r="O1051" s="161" t="s">
        <v>740</v>
      </c>
      <c r="P1051" s="162"/>
      <c r="Q1051" s="163"/>
      <c r="R1051" s="163"/>
      <c r="S1051" s="162"/>
      <c r="T1051" s="162"/>
      <c r="U1051" s="184"/>
      <c r="V1051" s="184"/>
    </row>
    <row r="1052" spans="1:22" s="186" customFormat="1" ht="42.75">
      <c r="A1052" s="176"/>
      <c r="B1052" s="131" t="s">
        <v>765</v>
      </c>
      <c r="C1052" s="132"/>
      <c r="D1052" s="861" t="s">
        <v>988</v>
      </c>
      <c r="E1052" s="862"/>
      <c r="F1052" s="743" t="s">
        <v>940</v>
      </c>
      <c r="G1052" s="743" t="s">
        <v>765</v>
      </c>
      <c r="H1052" s="743" t="s">
        <v>940</v>
      </c>
      <c r="I1052" s="408"/>
      <c r="J1052" s="413" t="s">
        <v>766</v>
      </c>
      <c r="K1052" s="137" t="s">
        <v>730</v>
      </c>
      <c r="L1052" s="153" t="s">
        <v>941</v>
      </c>
      <c r="M1052" s="137" t="s">
        <v>715</v>
      </c>
      <c r="N1052" s="868"/>
      <c r="O1052" s="166" t="s">
        <v>696</v>
      </c>
      <c r="P1052" s="119"/>
      <c r="Q1052" s="120"/>
      <c r="R1052" s="120"/>
      <c r="S1052" s="119"/>
      <c r="T1052" s="119"/>
      <c r="U1052" s="184"/>
      <c r="V1052" s="184"/>
    </row>
    <row r="1053" spans="1:22" s="186" customFormat="1">
      <c r="A1053" s="176"/>
      <c r="B1053" s="131" t="s">
        <v>731</v>
      </c>
      <c r="C1053" s="132"/>
      <c r="D1053" s="861" t="s">
        <v>989</v>
      </c>
      <c r="E1053" s="862"/>
      <c r="F1053" s="743" t="s">
        <v>940</v>
      </c>
      <c r="G1053" s="743" t="s">
        <v>731</v>
      </c>
      <c r="H1053" s="743" t="s">
        <v>940</v>
      </c>
      <c r="I1053" s="408"/>
      <c r="J1053" s="413" t="s">
        <v>732</v>
      </c>
      <c r="K1053" s="137" t="s">
        <v>730</v>
      </c>
      <c r="L1053" s="153" t="s">
        <v>941</v>
      </c>
      <c r="M1053" s="137" t="s">
        <v>715</v>
      </c>
      <c r="N1053" s="868"/>
      <c r="O1053" s="166" t="s">
        <v>696</v>
      </c>
      <c r="P1053" s="119"/>
      <c r="Q1053" s="120"/>
      <c r="R1053" s="120"/>
      <c r="S1053" s="119"/>
      <c r="T1053" s="119"/>
      <c r="U1053" s="184"/>
      <c r="V1053" s="184"/>
    </row>
    <row r="1054" spans="1:22" s="186" customFormat="1" ht="28.5">
      <c r="A1054" s="176"/>
      <c r="B1054" s="177" t="s">
        <v>733</v>
      </c>
      <c r="C1054" s="178"/>
      <c r="D1054" s="855" t="s">
        <v>990</v>
      </c>
      <c r="E1054" s="856"/>
      <c r="F1054" s="741" t="s">
        <v>940</v>
      </c>
      <c r="G1054" s="741" t="s">
        <v>733</v>
      </c>
      <c r="H1054" s="741" t="s">
        <v>940</v>
      </c>
      <c r="I1054" s="187"/>
      <c r="J1054" s="414" t="s">
        <v>734</v>
      </c>
      <c r="K1054" s="181" t="s">
        <v>730</v>
      </c>
      <c r="L1054" s="522" t="s">
        <v>941</v>
      </c>
      <c r="M1054" s="181" t="s">
        <v>715</v>
      </c>
      <c r="N1054" s="868"/>
      <c r="O1054" s="398" t="s">
        <v>696</v>
      </c>
      <c r="P1054" s="184"/>
      <c r="Q1054" s="185"/>
      <c r="R1054" s="185"/>
      <c r="S1054" s="184"/>
      <c r="T1054" s="184"/>
      <c r="U1054" s="184"/>
      <c r="V1054" s="184"/>
    </row>
    <row r="1055" spans="1:22" s="186" customFormat="1" ht="28.5">
      <c r="A1055" s="176"/>
      <c r="B1055" s="131" t="s">
        <v>991</v>
      </c>
      <c r="C1055" s="132"/>
      <c r="D1055" s="861" t="s">
        <v>992</v>
      </c>
      <c r="E1055" s="862"/>
      <c r="F1055" s="743" t="s">
        <v>940</v>
      </c>
      <c r="G1055" s="743" t="s">
        <v>735</v>
      </c>
      <c r="H1055" s="743" t="s">
        <v>940</v>
      </c>
      <c r="I1055" s="408"/>
      <c r="J1055" s="413" t="s">
        <v>736</v>
      </c>
      <c r="K1055" s="137" t="s">
        <v>719</v>
      </c>
      <c r="L1055" s="153" t="s">
        <v>941</v>
      </c>
      <c r="M1055" s="137" t="s">
        <v>715</v>
      </c>
      <c r="N1055" s="868"/>
      <c r="O1055" s="139" t="s">
        <v>696</v>
      </c>
      <c r="P1055" s="119"/>
      <c r="Q1055" s="120"/>
      <c r="R1055" s="120"/>
      <c r="S1055" s="119"/>
      <c r="T1055" s="119"/>
      <c r="U1055" s="184"/>
      <c r="V1055" s="184"/>
    </row>
    <row r="1056" spans="1:22" s="186" customFormat="1">
      <c r="A1056" s="176"/>
      <c r="B1056" s="177" t="s">
        <v>842</v>
      </c>
      <c r="C1056" s="178"/>
      <c r="D1056" s="855" t="s">
        <v>993</v>
      </c>
      <c r="E1056" s="856"/>
      <c r="F1056" s="741" t="s">
        <v>940</v>
      </c>
      <c r="G1056" s="741" t="s">
        <v>842</v>
      </c>
      <c r="H1056" s="741" t="s">
        <v>940</v>
      </c>
      <c r="I1056" s="187"/>
      <c r="J1056" s="414" t="s">
        <v>843</v>
      </c>
      <c r="K1056" s="181" t="s">
        <v>730</v>
      </c>
      <c r="L1056" s="181" t="s">
        <v>941</v>
      </c>
      <c r="M1056" s="181" t="s">
        <v>715</v>
      </c>
      <c r="N1056" s="868"/>
      <c r="O1056" s="183" t="s">
        <v>948</v>
      </c>
      <c r="P1056" s="184"/>
      <c r="Q1056" s="185"/>
      <c r="R1056" s="185"/>
      <c r="S1056" s="184"/>
      <c r="T1056" s="184"/>
      <c r="U1056" s="184"/>
      <c r="V1056" s="184"/>
    </row>
    <row r="1057" spans="1:22" s="186" customFormat="1">
      <c r="A1057" s="176"/>
      <c r="B1057" s="177" t="s">
        <v>839</v>
      </c>
      <c r="C1057" s="178"/>
      <c r="D1057" s="855" t="s">
        <v>994</v>
      </c>
      <c r="E1057" s="856"/>
      <c r="F1057" s="741" t="s">
        <v>940</v>
      </c>
      <c r="G1057" s="741" t="s">
        <v>839</v>
      </c>
      <c r="H1057" s="741" t="s">
        <v>940</v>
      </c>
      <c r="I1057" s="187"/>
      <c r="J1057" s="188" t="s">
        <v>840</v>
      </c>
      <c r="K1057" s="522" t="s">
        <v>730</v>
      </c>
      <c r="L1057" s="522" t="s">
        <v>941</v>
      </c>
      <c r="M1057" s="181" t="s">
        <v>715</v>
      </c>
      <c r="N1057" s="868"/>
      <c r="O1057" s="183" t="s">
        <v>948</v>
      </c>
      <c r="P1057" s="184"/>
      <c r="Q1057" s="185"/>
      <c r="R1057" s="185"/>
      <c r="S1057" s="184"/>
      <c r="T1057" s="184"/>
      <c r="U1057" s="184"/>
      <c r="V1057" s="184"/>
    </row>
    <row r="1058" spans="1:22" s="186" customFormat="1" ht="28.5">
      <c r="A1058" s="176"/>
      <c r="B1058" s="177" t="s">
        <v>841</v>
      </c>
      <c r="C1058" s="178"/>
      <c r="D1058" s="528" t="s">
        <v>995</v>
      </c>
      <c r="E1058" s="744"/>
      <c r="F1058" s="741" t="s">
        <v>940</v>
      </c>
      <c r="G1058" s="741" t="s">
        <v>841</v>
      </c>
      <c r="H1058" s="741" t="s">
        <v>940</v>
      </c>
      <c r="I1058" s="187"/>
      <c r="J1058" s="188" t="s">
        <v>996</v>
      </c>
      <c r="K1058" s="522" t="s">
        <v>739</v>
      </c>
      <c r="L1058" s="522" t="s">
        <v>941</v>
      </c>
      <c r="M1058" s="181" t="s">
        <v>715</v>
      </c>
      <c r="N1058" s="868"/>
      <c r="O1058" s="183" t="s">
        <v>948</v>
      </c>
      <c r="P1058" s="184"/>
      <c r="Q1058" s="185"/>
      <c r="R1058" s="185"/>
      <c r="S1058" s="184"/>
      <c r="T1058" s="184"/>
      <c r="U1058" s="184"/>
      <c r="V1058" s="184"/>
    </row>
    <row r="1059" spans="1:22" s="186" customFormat="1" ht="42.75">
      <c r="A1059" s="176"/>
      <c r="B1059" s="177" t="s">
        <v>853</v>
      </c>
      <c r="C1059" s="178"/>
      <c r="D1059" s="855" t="s">
        <v>997</v>
      </c>
      <c r="E1059" s="856"/>
      <c r="F1059" s="741" t="s">
        <v>940</v>
      </c>
      <c r="G1059" s="741" t="s">
        <v>853</v>
      </c>
      <c r="H1059" s="741" t="s">
        <v>940</v>
      </c>
      <c r="I1059" s="187"/>
      <c r="J1059" s="188" t="s">
        <v>998</v>
      </c>
      <c r="K1059" s="522" t="s">
        <v>739</v>
      </c>
      <c r="L1059" s="522" t="s">
        <v>941</v>
      </c>
      <c r="M1059" s="181" t="s">
        <v>715</v>
      </c>
      <c r="N1059" s="868"/>
      <c r="O1059" s="183" t="s">
        <v>948</v>
      </c>
      <c r="P1059" s="184"/>
      <c r="Q1059" s="185"/>
      <c r="R1059" s="185"/>
      <c r="S1059" s="184"/>
      <c r="T1059" s="184"/>
      <c r="U1059" s="184"/>
      <c r="V1059" s="184"/>
    </row>
    <row r="1060" spans="1:22" s="186" customFormat="1" ht="42.75">
      <c r="A1060" s="176"/>
      <c r="B1060" s="177" t="s">
        <v>737</v>
      </c>
      <c r="C1060" s="178"/>
      <c r="D1060" s="855" t="s">
        <v>999</v>
      </c>
      <c r="E1060" s="856"/>
      <c r="F1060" s="741" t="s">
        <v>940</v>
      </c>
      <c r="G1060" s="741" t="s">
        <v>737</v>
      </c>
      <c r="H1060" s="741" t="s">
        <v>940</v>
      </c>
      <c r="I1060" s="187"/>
      <c r="J1060" s="180" t="s">
        <v>738</v>
      </c>
      <c r="K1060" s="177" t="s">
        <v>739</v>
      </c>
      <c r="L1060" s="522" t="s">
        <v>941</v>
      </c>
      <c r="M1060" s="181" t="s">
        <v>715</v>
      </c>
      <c r="N1060" s="868"/>
      <c r="O1060" s="398" t="s">
        <v>696</v>
      </c>
      <c r="P1060" s="184"/>
      <c r="Q1060" s="185"/>
      <c r="R1060" s="185"/>
      <c r="S1060" s="184"/>
      <c r="T1060" s="184"/>
      <c r="U1060" s="184"/>
      <c r="V1060" s="184"/>
    </row>
    <row r="1061" spans="1:22" s="186" customFormat="1">
      <c r="A1061" s="176"/>
      <c r="B1061" s="177" t="s">
        <v>845</v>
      </c>
      <c r="C1061" s="178"/>
      <c r="D1061" s="855" t="s">
        <v>1000</v>
      </c>
      <c r="E1061" s="856"/>
      <c r="F1061" s="741" t="s">
        <v>940</v>
      </c>
      <c r="G1061" s="741" t="s">
        <v>845</v>
      </c>
      <c r="H1061" s="741" t="s">
        <v>940</v>
      </c>
      <c r="I1061" s="417"/>
      <c r="J1061" s="418"/>
      <c r="K1061" s="299"/>
      <c r="L1061" s="299"/>
      <c r="M1061" s="175"/>
      <c r="N1061" s="868"/>
      <c r="O1061" s="398" t="s">
        <v>1001</v>
      </c>
      <c r="P1061" s="119"/>
      <c r="Q1061" s="420"/>
      <c r="R1061" s="420"/>
      <c r="S1061" s="419"/>
      <c r="T1061" s="419"/>
      <c r="U1061" s="184"/>
      <c r="V1061" s="184"/>
    </row>
    <row r="1062" spans="1:22" s="186" customFormat="1">
      <c r="A1062" s="176"/>
      <c r="B1062" s="177" t="s">
        <v>846</v>
      </c>
      <c r="C1062" s="178"/>
      <c r="D1062" s="855" t="s">
        <v>1002</v>
      </c>
      <c r="E1062" s="856"/>
      <c r="F1062" s="741" t="s">
        <v>940</v>
      </c>
      <c r="G1062" s="741" t="s">
        <v>846</v>
      </c>
      <c r="H1062" s="741" t="s">
        <v>940</v>
      </c>
      <c r="I1062" s="417"/>
      <c r="J1062" s="418"/>
      <c r="K1062" s="299"/>
      <c r="L1062" s="299"/>
      <c r="M1062" s="175"/>
      <c r="N1062" s="868"/>
      <c r="O1062" s="398" t="s">
        <v>696</v>
      </c>
      <c r="P1062" s="119"/>
      <c r="Q1062" s="420"/>
      <c r="R1062" s="420"/>
      <c r="S1062" s="419"/>
      <c r="T1062" s="419"/>
      <c r="U1062" s="184"/>
      <c r="V1062" s="184"/>
    </row>
    <row r="1063" spans="1:22" s="186" customFormat="1">
      <c r="A1063" s="176"/>
      <c r="B1063" s="177" t="s">
        <v>847</v>
      </c>
      <c r="C1063" s="178"/>
      <c r="D1063" s="855" t="s">
        <v>1003</v>
      </c>
      <c r="E1063" s="856"/>
      <c r="F1063" s="741" t="s">
        <v>940</v>
      </c>
      <c r="G1063" s="741" t="s">
        <v>847</v>
      </c>
      <c r="H1063" s="741" t="s">
        <v>940</v>
      </c>
      <c r="I1063" s="417"/>
      <c r="J1063" s="418"/>
      <c r="K1063" s="299"/>
      <c r="L1063" s="299"/>
      <c r="M1063" s="175"/>
      <c r="N1063" s="868"/>
      <c r="O1063" s="398" t="s">
        <v>696</v>
      </c>
      <c r="P1063" s="119"/>
      <c r="Q1063" s="420"/>
      <c r="R1063" s="420"/>
      <c r="S1063" s="419"/>
      <c r="T1063" s="419"/>
      <c r="U1063" s="162"/>
      <c r="V1063" s="184"/>
    </row>
    <row r="1064" spans="1:22" s="186" customFormat="1">
      <c r="A1064" s="176"/>
      <c r="B1064" s="177" t="s">
        <v>848</v>
      </c>
      <c r="C1064" s="178"/>
      <c r="D1064" s="855" t="s">
        <v>1004</v>
      </c>
      <c r="E1064" s="856"/>
      <c r="F1064" s="741" t="s">
        <v>940</v>
      </c>
      <c r="G1064" s="741" t="s">
        <v>848</v>
      </c>
      <c r="H1064" s="741" t="s">
        <v>940</v>
      </c>
      <c r="I1064" s="417"/>
      <c r="J1064" s="402"/>
      <c r="K1064" s="299"/>
      <c r="L1064" s="175"/>
      <c r="M1064" s="175"/>
      <c r="N1064" s="868"/>
      <c r="O1064" s="398" t="s">
        <v>696</v>
      </c>
      <c r="P1064" s="119"/>
      <c r="Q1064" s="420"/>
      <c r="R1064" s="420"/>
      <c r="S1064" s="419"/>
      <c r="T1064" s="419"/>
      <c r="U1064" s="517"/>
      <c r="V1064" s="184"/>
    </row>
    <row r="1065" spans="1:22" s="164" customFormat="1" ht="28.5">
      <c r="A1065" s="154"/>
      <c r="B1065" s="177" t="s">
        <v>854</v>
      </c>
      <c r="C1065" s="178"/>
      <c r="D1065" s="855" t="s">
        <v>1005</v>
      </c>
      <c r="E1065" s="856"/>
      <c r="F1065" s="741" t="s">
        <v>940</v>
      </c>
      <c r="G1065" s="741" t="s">
        <v>854</v>
      </c>
      <c r="H1065" s="741" t="s">
        <v>940</v>
      </c>
      <c r="I1065" s="417"/>
      <c r="J1065" s="422" t="s">
        <v>1006</v>
      </c>
      <c r="K1065" s="175">
        <v>1</v>
      </c>
      <c r="L1065" s="529"/>
      <c r="M1065" s="529"/>
      <c r="N1065" s="868"/>
      <c r="O1065" s="398" t="s">
        <v>696</v>
      </c>
      <c r="P1065" s="419"/>
      <c r="Q1065" s="420"/>
      <c r="R1065" s="420"/>
      <c r="S1065" s="419"/>
      <c r="T1065" s="419"/>
      <c r="U1065" s="103"/>
      <c r="V1065" s="162"/>
    </row>
    <row r="1066" spans="1:22" s="517" customFormat="1" ht="28.5">
      <c r="A1066" s="512"/>
      <c r="B1066" s="177" t="s">
        <v>855</v>
      </c>
      <c r="C1066" s="178"/>
      <c r="D1066" s="855" t="s">
        <v>1007</v>
      </c>
      <c r="E1066" s="856"/>
      <c r="F1066" s="741" t="s">
        <v>940</v>
      </c>
      <c r="G1066" s="741" t="s">
        <v>855</v>
      </c>
      <c r="H1066" s="741" t="s">
        <v>940</v>
      </c>
      <c r="I1066" s="417"/>
      <c r="J1066" s="422" t="s">
        <v>1006</v>
      </c>
      <c r="K1066" s="175">
        <v>2</v>
      </c>
      <c r="L1066" s="529"/>
      <c r="M1066" s="529"/>
      <c r="N1066" s="868"/>
      <c r="O1066" s="183" t="s">
        <v>943</v>
      </c>
      <c r="P1066" s="419"/>
      <c r="Q1066" s="420"/>
      <c r="R1066" s="420"/>
      <c r="S1066" s="419"/>
      <c r="T1066" s="419"/>
      <c r="U1066" s="103"/>
    </row>
    <row r="1067" spans="1:22" ht="28.5">
      <c r="B1067" s="177" t="s">
        <v>856</v>
      </c>
      <c r="C1067" s="178"/>
      <c r="D1067" s="855" t="s">
        <v>1008</v>
      </c>
      <c r="E1067" s="856"/>
      <c r="F1067" s="741" t="s">
        <v>940</v>
      </c>
      <c r="G1067" s="741" t="s">
        <v>856</v>
      </c>
      <c r="H1067" s="741" t="s">
        <v>940</v>
      </c>
      <c r="I1067" s="417"/>
      <c r="J1067" s="422" t="s">
        <v>1006</v>
      </c>
      <c r="K1067" s="175">
        <v>3</v>
      </c>
      <c r="L1067" s="529"/>
      <c r="M1067" s="529"/>
      <c r="N1067" s="868"/>
      <c r="O1067" s="183" t="s">
        <v>943</v>
      </c>
      <c r="P1067" s="419"/>
      <c r="Q1067" s="420"/>
      <c r="R1067" s="420"/>
      <c r="S1067" s="419"/>
      <c r="T1067" s="419"/>
    </row>
    <row r="1068" spans="1:22" ht="28.5">
      <c r="B1068" s="177" t="s">
        <v>857</v>
      </c>
      <c r="C1068" s="178"/>
      <c r="D1068" s="855" t="s">
        <v>1009</v>
      </c>
      <c r="E1068" s="856"/>
      <c r="F1068" s="741" t="s">
        <v>940</v>
      </c>
      <c r="G1068" s="741" t="s">
        <v>857</v>
      </c>
      <c r="H1068" s="741" t="s">
        <v>940</v>
      </c>
      <c r="I1068" s="417"/>
      <c r="J1068" s="422" t="s">
        <v>1006</v>
      </c>
      <c r="K1068" s="175">
        <v>4</v>
      </c>
      <c r="L1068" s="529"/>
      <c r="M1068" s="529"/>
      <c r="N1068" s="868"/>
      <c r="O1068" s="183" t="s">
        <v>943</v>
      </c>
      <c r="P1068" s="419"/>
      <c r="Q1068" s="420"/>
      <c r="R1068" s="420"/>
      <c r="S1068" s="419"/>
      <c r="T1068" s="419"/>
    </row>
    <row r="1069" spans="1:22" ht="28.5">
      <c r="B1069" s="177" t="s">
        <v>858</v>
      </c>
      <c r="C1069" s="178"/>
      <c r="D1069" s="855" t="s">
        <v>1010</v>
      </c>
      <c r="E1069" s="856"/>
      <c r="F1069" s="741" t="s">
        <v>940</v>
      </c>
      <c r="G1069" s="741" t="s">
        <v>858</v>
      </c>
      <c r="H1069" s="741" t="s">
        <v>940</v>
      </c>
      <c r="I1069" s="417"/>
      <c r="J1069" s="418" t="s">
        <v>1006</v>
      </c>
      <c r="K1069" s="299">
        <v>5</v>
      </c>
      <c r="L1069" s="299"/>
      <c r="M1069" s="175"/>
      <c r="N1069" s="868"/>
      <c r="O1069" s="398" t="s">
        <v>696</v>
      </c>
      <c r="P1069" s="419"/>
      <c r="Q1069" s="420"/>
      <c r="R1069" s="420"/>
      <c r="S1069" s="419"/>
      <c r="T1069" s="419"/>
    </row>
    <row r="1070" spans="1:22" ht="85.5">
      <c r="B1070" s="177" t="s">
        <v>1011</v>
      </c>
      <c r="C1070" s="178"/>
      <c r="D1070" s="855" t="s">
        <v>1012</v>
      </c>
      <c r="E1070" s="856"/>
      <c r="F1070" s="741" t="s">
        <v>940</v>
      </c>
      <c r="G1070" s="741" t="s">
        <v>1011</v>
      </c>
      <c r="H1070" s="741" t="s">
        <v>940</v>
      </c>
      <c r="I1070" s="417"/>
      <c r="J1070" s="383" t="s">
        <v>741</v>
      </c>
      <c r="K1070" s="383" t="s">
        <v>739</v>
      </c>
      <c r="L1070" s="340" t="s">
        <v>941</v>
      </c>
      <c r="M1070" s="530" t="s">
        <v>715</v>
      </c>
      <c r="N1070" s="868"/>
      <c r="O1070" s="183" t="s">
        <v>948</v>
      </c>
      <c r="P1070" s="419"/>
      <c r="Q1070" s="420"/>
      <c r="R1070" s="420"/>
      <c r="S1070" s="419"/>
      <c r="T1070" s="419"/>
      <c r="U1070" s="517"/>
    </row>
    <row r="1071" spans="1:22" ht="85.5">
      <c r="B1071" s="177" t="s">
        <v>1013</v>
      </c>
      <c r="C1071" s="178"/>
      <c r="D1071" s="855" t="s">
        <v>1014</v>
      </c>
      <c r="E1071" s="856"/>
      <c r="F1071" s="741" t="s">
        <v>940</v>
      </c>
      <c r="G1071" s="741" t="s">
        <v>1013</v>
      </c>
      <c r="H1071" s="741" t="s">
        <v>940</v>
      </c>
      <c r="I1071" s="417"/>
      <c r="J1071" s="337" t="s">
        <v>742</v>
      </c>
      <c r="K1071" s="337" t="s">
        <v>743</v>
      </c>
      <c r="L1071" s="346"/>
      <c r="M1071" s="530" t="s">
        <v>715</v>
      </c>
      <c r="N1071" s="868"/>
      <c r="O1071" s="183" t="s">
        <v>948</v>
      </c>
      <c r="P1071" s="419"/>
      <c r="Q1071" s="420"/>
      <c r="R1071" s="420"/>
      <c r="S1071" s="419"/>
      <c r="T1071" s="419"/>
      <c r="U1071" s="517"/>
    </row>
    <row r="1072" spans="1:22" s="517" customFormat="1" ht="85.5">
      <c r="A1072" s="512"/>
      <c r="B1072" s="177" t="s">
        <v>1015</v>
      </c>
      <c r="C1072" s="178"/>
      <c r="D1072" s="855" t="s">
        <v>1016</v>
      </c>
      <c r="E1072" s="856"/>
      <c r="F1072" s="741" t="s">
        <v>940</v>
      </c>
      <c r="G1072" s="741" t="s">
        <v>1015</v>
      </c>
      <c r="H1072" s="741" t="s">
        <v>940</v>
      </c>
      <c r="I1072" s="417"/>
      <c r="J1072" s="288" t="s">
        <v>744</v>
      </c>
      <c r="K1072" s="288" t="s">
        <v>743</v>
      </c>
      <c r="L1072" s="293"/>
      <c r="M1072" s="175" t="s">
        <v>715</v>
      </c>
      <c r="N1072" s="868"/>
      <c r="O1072" s="183" t="s">
        <v>948</v>
      </c>
      <c r="P1072" s="419"/>
      <c r="Q1072" s="420"/>
      <c r="R1072" s="420"/>
      <c r="S1072" s="419"/>
      <c r="T1072" s="419"/>
    </row>
    <row r="1073" spans="1:22" s="517" customFormat="1" ht="85.5">
      <c r="A1073" s="512"/>
      <c r="B1073" s="177" t="s">
        <v>1017</v>
      </c>
      <c r="C1073" s="178"/>
      <c r="D1073" s="855" t="s">
        <v>1018</v>
      </c>
      <c r="E1073" s="856"/>
      <c r="F1073" s="741" t="s">
        <v>940</v>
      </c>
      <c r="G1073" s="741" t="s">
        <v>1017</v>
      </c>
      <c r="H1073" s="741" t="s">
        <v>940</v>
      </c>
      <c r="I1073" s="421"/>
      <c r="J1073" s="422" t="s">
        <v>745</v>
      </c>
      <c r="K1073" s="422" t="s">
        <v>743</v>
      </c>
      <c r="L1073" s="529"/>
      <c r="M1073" s="175" t="s">
        <v>715</v>
      </c>
      <c r="N1073" s="869"/>
      <c r="O1073" s="183" t="s">
        <v>948</v>
      </c>
      <c r="P1073" s="419"/>
      <c r="Q1073" s="420"/>
      <c r="R1073" s="420"/>
      <c r="S1073" s="419"/>
      <c r="T1073" s="419"/>
      <c r="U1073" s="119"/>
    </row>
    <row r="1074" spans="1:22" s="517" customFormat="1">
      <c r="A1074" s="512"/>
      <c r="B1074" s="103" t="s">
        <v>968</v>
      </c>
      <c r="C1074" s="102"/>
      <c r="D1074" s="102"/>
      <c r="E1074" s="668"/>
      <c r="F1074" s="668"/>
      <c r="G1074" s="668"/>
      <c r="H1074" s="668"/>
      <c r="I1074" s="103" t="s">
        <v>969</v>
      </c>
      <c r="J1074" s="103"/>
      <c r="K1074" s="104"/>
      <c r="L1074" s="105"/>
      <c r="M1074" s="105"/>
      <c r="N1074" s="103"/>
      <c r="O1074" s="103"/>
      <c r="Q1074" s="526"/>
      <c r="R1074" s="526"/>
      <c r="U1074" s="119"/>
    </row>
    <row r="1075" spans="1:22" ht="28.5" customHeight="1">
      <c r="I1075" s="103" t="s">
        <v>1019</v>
      </c>
      <c r="U1075" s="119"/>
      <c r="V1075" s="119"/>
    </row>
    <row r="1076" spans="1:22">
      <c r="C1076" s="532"/>
      <c r="D1076" s="532"/>
      <c r="E1076" s="760"/>
      <c r="F1076" s="760"/>
      <c r="G1076" s="760"/>
      <c r="H1076" s="760"/>
      <c r="I1076" s="532"/>
      <c r="J1076" s="532"/>
      <c r="K1076" s="532"/>
      <c r="L1076" s="532"/>
      <c r="M1076" s="532"/>
      <c r="N1076" s="532"/>
      <c r="O1076" s="532"/>
      <c r="P1076" s="532"/>
      <c r="Q1076" s="532"/>
      <c r="R1076" s="532"/>
      <c r="S1076" s="532"/>
      <c r="U1076" s="184"/>
      <c r="V1076" s="119"/>
    </row>
    <row r="1077" spans="1:22">
      <c r="U1077" s="119"/>
      <c r="V1077" s="119"/>
    </row>
    <row r="1078" spans="1:22" s="186" customFormat="1">
      <c r="A1078" s="176"/>
      <c r="B1078" s="103"/>
      <c r="C1078" s="102"/>
      <c r="D1078" s="102"/>
      <c r="E1078" s="668"/>
      <c r="F1078" s="668"/>
      <c r="G1078" s="668"/>
      <c r="H1078" s="668"/>
      <c r="I1078" s="103"/>
      <c r="J1078" s="103"/>
      <c r="K1078" s="104"/>
      <c r="L1078" s="105"/>
      <c r="M1078" s="105"/>
      <c r="N1078" s="103"/>
      <c r="O1078" s="103"/>
      <c r="P1078" s="103"/>
      <c r="Q1078" s="105"/>
      <c r="R1078" s="105"/>
      <c r="S1078" s="103"/>
      <c r="T1078" s="103"/>
      <c r="U1078" s="119"/>
      <c r="V1078" s="184"/>
    </row>
    <row r="1079" spans="1:22">
      <c r="U1079" s="119"/>
      <c r="V1079" s="119"/>
    </row>
    <row r="1080" spans="1:22">
      <c r="U1080" s="119"/>
      <c r="V1080" s="119"/>
    </row>
    <row r="1081" spans="1:22">
      <c r="U1081" s="119"/>
      <c r="V1081" s="119"/>
    </row>
    <row r="1082" spans="1:22">
      <c r="U1082" s="119"/>
      <c r="V1082" s="119"/>
    </row>
    <row r="1083" spans="1:22">
      <c r="U1083" s="162"/>
      <c r="V1083" s="119"/>
    </row>
    <row r="1084" spans="1:22">
      <c r="U1084" s="162"/>
      <c r="V1084" s="119"/>
    </row>
    <row r="1085" spans="1:22" s="164" customFormat="1">
      <c r="A1085" s="154"/>
      <c r="B1085" s="103"/>
      <c r="C1085" s="102"/>
      <c r="D1085" s="102"/>
      <c r="E1085" s="668"/>
      <c r="F1085" s="668"/>
      <c r="G1085" s="668"/>
      <c r="H1085" s="668"/>
      <c r="I1085" s="103"/>
      <c r="J1085" s="103"/>
      <c r="K1085" s="104"/>
      <c r="L1085" s="105"/>
      <c r="M1085" s="105"/>
      <c r="N1085" s="103"/>
      <c r="O1085" s="103"/>
      <c r="P1085" s="103"/>
      <c r="Q1085" s="105"/>
      <c r="R1085" s="105"/>
      <c r="S1085" s="103"/>
      <c r="T1085" s="103"/>
      <c r="U1085" s="119"/>
      <c r="V1085" s="162"/>
    </row>
    <row r="1086" spans="1:22" s="164" customFormat="1">
      <c r="A1086" s="154"/>
      <c r="B1086" s="109" t="s">
        <v>1020</v>
      </c>
      <c r="C1086" s="532"/>
      <c r="D1086" s="532"/>
      <c r="E1086" s="760"/>
      <c r="F1086" s="760"/>
      <c r="G1086" s="760"/>
      <c r="H1086" s="760"/>
      <c r="I1086" s="532"/>
      <c r="J1086" s="532"/>
      <c r="K1086" s="532"/>
      <c r="L1086" s="532"/>
      <c r="M1086" s="532"/>
      <c r="N1086" s="532"/>
      <c r="O1086" s="532"/>
      <c r="P1086" s="532"/>
      <c r="Q1086" s="532"/>
      <c r="R1086" s="532"/>
      <c r="S1086" s="532"/>
      <c r="T1086" s="103"/>
      <c r="U1086" s="119"/>
      <c r="V1086" s="162"/>
    </row>
    <row r="1087" spans="1:22">
      <c r="B1087" s="109"/>
      <c r="C1087" s="532"/>
      <c r="D1087" s="532"/>
      <c r="E1087" s="760"/>
      <c r="F1087" s="760"/>
      <c r="G1087" s="760"/>
      <c r="H1087" s="760"/>
      <c r="I1087" s="532"/>
      <c r="J1087" s="532"/>
      <c r="K1087" s="532"/>
      <c r="L1087" s="532"/>
      <c r="M1087" s="532"/>
      <c r="N1087" s="532"/>
      <c r="O1087" s="532"/>
      <c r="P1087" s="532"/>
      <c r="Q1087" s="532"/>
      <c r="R1087" s="532"/>
      <c r="S1087" s="532"/>
      <c r="U1087" s="184"/>
      <c r="V1087" s="119"/>
    </row>
    <row r="1088" spans="1:22">
      <c r="B1088" s="110" t="s">
        <v>1021</v>
      </c>
      <c r="C1088" s="111"/>
      <c r="D1088" s="196"/>
      <c r="E1088" s="676"/>
      <c r="F1088" s="676"/>
      <c r="G1088" s="676"/>
      <c r="H1088" s="676"/>
      <c r="I1088" s="533" t="s">
        <v>1022</v>
      </c>
      <c r="J1088" s="534"/>
      <c r="K1088" s="535"/>
      <c r="L1088" s="536"/>
      <c r="M1088" s="537"/>
      <c r="N1088" s="117"/>
      <c r="O1088" s="533" t="s">
        <v>1023</v>
      </c>
      <c r="P1088" s="534"/>
      <c r="Q1088" s="534"/>
      <c r="R1088" s="537"/>
      <c r="S1088" s="538"/>
      <c r="U1088" s="119"/>
      <c r="V1088" s="119"/>
    </row>
    <row r="1089" spans="1:22" s="186" customFormat="1">
      <c r="A1089" s="176"/>
      <c r="B1089" s="201" t="s">
        <v>1024</v>
      </c>
      <c r="C1089" s="539"/>
      <c r="D1089" s="424"/>
      <c r="E1089" s="676"/>
      <c r="F1089" s="676"/>
      <c r="G1089" s="676"/>
      <c r="H1089" s="676"/>
      <c r="I1089" s="540" t="s">
        <v>1025</v>
      </c>
      <c r="J1089" s="852" t="s">
        <v>1026</v>
      </c>
      <c r="K1089" s="857"/>
      <c r="L1089" s="857"/>
      <c r="M1089" s="858"/>
      <c r="N1089" s="426" t="s">
        <v>414</v>
      </c>
      <c r="O1089" s="833" t="s">
        <v>1027</v>
      </c>
      <c r="P1089" s="850"/>
      <c r="Q1089" s="850"/>
      <c r="R1089" s="851"/>
      <c r="S1089" s="206" t="s">
        <v>414</v>
      </c>
      <c r="T1089" s="103"/>
      <c r="U1089" s="184"/>
      <c r="V1089" s="184"/>
    </row>
    <row r="1090" spans="1:22" ht="28.5">
      <c r="B1090" s="541" t="s">
        <v>1028</v>
      </c>
      <c r="C1090" s="542"/>
      <c r="D1090" s="214"/>
      <c r="E1090" s="679"/>
      <c r="F1090" s="679"/>
      <c r="G1090" s="679"/>
      <c r="H1090" s="679"/>
      <c r="I1090" s="543" t="s">
        <v>1029</v>
      </c>
      <c r="J1090" s="544" t="s">
        <v>1030</v>
      </c>
      <c r="K1090" s="544" t="s">
        <v>1031</v>
      </c>
      <c r="L1090" s="545" t="s">
        <v>1032</v>
      </c>
      <c r="M1090" s="544" t="s">
        <v>1033</v>
      </c>
      <c r="N1090" s="546" t="s">
        <v>1034</v>
      </c>
      <c r="O1090" s="543" t="s">
        <v>1030</v>
      </c>
      <c r="P1090" s="544" t="s">
        <v>1031</v>
      </c>
      <c r="Q1090" s="544" t="s">
        <v>1032</v>
      </c>
      <c r="R1090" s="544" t="s">
        <v>1033</v>
      </c>
      <c r="S1090" s="842" t="s">
        <v>1035</v>
      </c>
      <c r="U1090" s="184"/>
      <c r="V1090" s="119"/>
    </row>
    <row r="1091" spans="1:22" s="186" customFormat="1">
      <c r="A1091" s="176"/>
      <c r="B1091" s="415" t="s">
        <v>1036</v>
      </c>
      <c r="C1091" s="547"/>
      <c r="D1091" s="449"/>
      <c r="E1091" s="728"/>
      <c r="F1091" s="728"/>
      <c r="G1091" s="728"/>
      <c r="H1091" s="728"/>
      <c r="I1091" s="548" t="s">
        <v>1037</v>
      </c>
      <c r="J1091" s="843" t="s">
        <v>1038</v>
      </c>
      <c r="K1091" s="844"/>
      <c r="L1091" s="843" t="s">
        <v>1033</v>
      </c>
      <c r="M1091" s="844"/>
      <c r="N1091" s="549" t="s">
        <v>1039</v>
      </c>
      <c r="O1091" s="550"/>
      <c r="P1091" s="551"/>
      <c r="Q1091" s="551"/>
      <c r="R1091" s="551"/>
      <c r="S1091" s="816"/>
      <c r="T1091" s="103"/>
      <c r="U1091" s="184"/>
      <c r="V1091" s="184"/>
    </row>
    <row r="1092" spans="1:22" s="186" customFormat="1">
      <c r="A1092" s="176"/>
      <c r="B1092" s="532"/>
      <c r="C1092" s="532"/>
      <c r="D1092" s="532"/>
      <c r="E1092" s="760"/>
      <c r="F1092" s="760"/>
      <c r="G1092" s="760"/>
      <c r="H1092" s="760"/>
      <c r="I1092" s="474" t="s">
        <v>1040</v>
      </c>
      <c r="J1092" s="474"/>
      <c r="K1092" s="455"/>
      <c r="L1092" s="552"/>
      <c r="M1092" s="552"/>
      <c r="N1092" s="532"/>
      <c r="O1092" s="532"/>
      <c r="P1092" s="532"/>
      <c r="Q1092" s="532"/>
      <c r="R1092" s="532"/>
      <c r="S1092" s="532"/>
      <c r="T1092" s="103"/>
      <c r="U1092" s="184"/>
      <c r="V1092" s="184"/>
    </row>
    <row r="1093" spans="1:22" s="186" customFormat="1">
      <c r="A1093" s="176"/>
      <c r="B1093" s="532"/>
      <c r="C1093" s="532"/>
      <c r="D1093" s="532"/>
      <c r="E1093" s="760"/>
      <c r="F1093" s="760"/>
      <c r="G1093" s="760"/>
      <c r="H1093" s="760"/>
      <c r="I1093" s="532"/>
      <c r="J1093" s="532"/>
      <c r="K1093" s="532"/>
      <c r="L1093" s="532"/>
      <c r="M1093" s="532"/>
      <c r="N1093" s="532"/>
      <c r="O1093" s="532"/>
      <c r="P1093" s="532"/>
      <c r="Q1093" s="532"/>
      <c r="R1093" s="532"/>
      <c r="S1093" s="532"/>
      <c r="T1093" s="103"/>
      <c r="U1093" s="184"/>
      <c r="V1093" s="184"/>
    </row>
    <row r="1094" spans="1:22" s="186" customFormat="1">
      <c r="A1094" s="176"/>
      <c r="B1094" s="109" t="s">
        <v>1041</v>
      </c>
      <c r="C1094" s="532"/>
      <c r="D1094" s="532"/>
      <c r="E1094" s="760"/>
      <c r="F1094" s="760"/>
      <c r="G1094" s="760"/>
      <c r="H1094" s="760"/>
      <c r="I1094" s="532"/>
      <c r="J1094" s="532"/>
      <c r="K1094" s="532"/>
      <c r="L1094" s="532"/>
      <c r="M1094" s="532"/>
      <c r="N1094" s="532"/>
      <c r="O1094" s="532"/>
      <c r="P1094" s="532"/>
      <c r="Q1094" s="532"/>
      <c r="R1094" s="532"/>
      <c r="S1094" s="532"/>
      <c r="T1094" s="103"/>
      <c r="U1094" s="419"/>
      <c r="V1094" s="184"/>
    </row>
    <row r="1095" spans="1:22" s="186" customFormat="1">
      <c r="A1095" s="176"/>
      <c r="B1095" s="532"/>
      <c r="C1095" s="532"/>
      <c r="D1095" s="532"/>
      <c r="E1095" s="760"/>
      <c r="F1095" s="760"/>
      <c r="G1095" s="760"/>
      <c r="H1095" s="760"/>
      <c r="I1095" s="532"/>
      <c r="J1095" s="532"/>
      <c r="K1095" s="532"/>
      <c r="L1095" s="532"/>
      <c r="M1095" s="532"/>
      <c r="N1095" s="532"/>
      <c r="O1095" s="532"/>
      <c r="P1095" s="532"/>
      <c r="Q1095" s="532"/>
      <c r="R1095" s="532"/>
      <c r="S1095" s="532"/>
      <c r="T1095" s="103"/>
      <c r="U1095" s="419"/>
      <c r="V1095" s="184"/>
    </row>
    <row r="1096" spans="1:22" s="298" customFormat="1">
      <c r="A1096" s="287"/>
      <c r="B1096" s="110" t="s">
        <v>1042</v>
      </c>
      <c r="C1096" s="111"/>
      <c r="D1096" s="196"/>
      <c r="E1096" s="676"/>
      <c r="F1096" s="676"/>
      <c r="G1096" s="676"/>
      <c r="H1096" s="676"/>
      <c r="I1096" s="533" t="s">
        <v>1043</v>
      </c>
      <c r="J1096" s="534"/>
      <c r="K1096" s="535"/>
      <c r="L1096" s="536"/>
      <c r="M1096" s="537"/>
      <c r="N1096" s="553"/>
      <c r="O1096" s="533" t="s">
        <v>1023</v>
      </c>
      <c r="P1096" s="534"/>
      <c r="Q1096" s="534"/>
      <c r="R1096" s="537"/>
      <c r="S1096" s="538"/>
      <c r="T1096" s="103"/>
      <c r="U1096" s="419"/>
      <c r="V1096" s="419"/>
    </row>
    <row r="1097" spans="1:22" s="298" customFormat="1">
      <c r="A1097" s="287"/>
      <c r="B1097" s="201" t="s">
        <v>1044</v>
      </c>
      <c r="C1097" s="539"/>
      <c r="D1097" s="424"/>
      <c r="E1097" s="676"/>
      <c r="F1097" s="676"/>
      <c r="G1097" s="676"/>
      <c r="H1097" s="676"/>
      <c r="I1097" s="540" t="s">
        <v>1025</v>
      </c>
      <c r="J1097" s="852" t="s">
        <v>1027</v>
      </c>
      <c r="K1097" s="853"/>
      <c r="L1097" s="853"/>
      <c r="M1097" s="854"/>
      <c r="N1097" s="554" t="s">
        <v>1045</v>
      </c>
      <c r="O1097" s="833" t="s">
        <v>1027</v>
      </c>
      <c r="P1097" s="834"/>
      <c r="Q1097" s="834"/>
      <c r="R1097" s="835"/>
      <c r="S1097" s="206" t="s">
        <v>414</v>
      </c>
      <c r="T1097" s="103"/>
      <c r="U1097" s="419"/>
      <c r="V1097" s="419"/>
    </row>
    <row r="1098" spans="1:22" s="298" customFormat="1" ht="28.5">
      <c r="A1098" s="287"/>
      <c r="B1098" s="555" t="s">
        <v>1028</v>
      </c>
      <c r="C1098" s="556"/>
      <c r="D1098" s="214"/>
      <c r="E1098" s="679"/>
      <c r="F1098" s="679"/>
      <c r="G1098" s="679"/>
      <c r="H1098" s="679"/>
      <c r="I1098" s="543" t="s">
        <v>1029</v>
      </c>
      <c r="J1098" s="544" t="s">
        <v>1030</v>
      </c>
      <c r="K1098" s="544" t="s">
        <v>1031</v>
      </c>
      <c r="L1098" s="545" t="s">
        <v>1032</v>
      </c>
      <c r="M1098" s="544" t="s">
        <v>1033</v>
      </c>
      <c r="N1098" s="557" t="s">
        <v>1046</v>
      </c>
      <c r="O1098" s="543" t="s">
        <v>1030</v>
      </c>
      <c r="P1098" s="544" t="s">
        <v>1031</v>
      </c>
      <c r="Q1098" s="544" t="s">
        <v>1032</v>
      </c>
      <c r="R1098" s="544" t="s">
        <v>1033</v>
      </c>
      <c r="S1098" s="842" t="s">
        <v>1035</v>
      </c>
      <c r="T1098" s="103"/>
      <c r="U1098" s="419"/>
      <c r="V1098" s="419"/>
    </row>
    <row r="1099" spans="1:22" s="298" customFormat="1">
      <c r="A1099" s="287"/>
      <c r="B1099" s="409" t="s">
        <v>1036</v>
      </c>
      <c r="C1099" s="556"/>
      <c r="D1099" s="437"/>
      <c r="E1099" s="710"/>
      <c r="F1099" s="710"/>
      <c r="G1099" s="710"/>
      <c r="H1099" s="710"/>
      <c r="I1099" s="548" t="s">
        <v>1037</v>
      </c>
      <c r="J1099" s="843" t="s">
        <v>1038</v>
      </c>
      <c r="K1099" s="844"/>
      <c r="L1099" s="843" t="s">
        <v>1033</v>
      </c>
      <c r="M1099" s="844"/>
      <c r="N1099" s="558" t="s">
        <v>1046</v>
      </c>
      <c r="O1099" s="559"/>
      <c r="P1099" s="560"/>
      <c r="Q1099" s="560"/>
      <c r="R1099" s="396"/>
      <c r="S1099" s="815"/>
      <c r="T1099" s="103"/>
      <c r="U1099" s="419"/>
      <c r="V1099" s="419"/>
    </row>
    <row r="1100" spans="1:22" s="298" customFormat="1">
      <c r="A1100" s="287"/>
      <c r="B1100" s="415"/>
      <c r="C1100" s="547"/>
      <c r="D1100" s="449"/>
      <c r="E1100" s="728"/>
      <c r="F1100" s="728"/>
      <c r="G1100" s="728"/>
      <c r="H1100" s="728"/>
      <c r="I1100" s="561" t="s">
        <v>1047</v>
      </c>
      <c r="J1100" s="562"/>
      <c r="K1100" s="563"/>
      <c r="L1100" s="563"/>
      <c r="M1100" s="564"/>
      <c r="N1100" s="565" t="s">
        <v>1048</v>
      </c>
      <c r="O1100" s="566"/>
      <c r="P1100" s="567"/>
      <c r="Q1100" s="567"/>
      <c r="R1100" s="568"/>
      <c r="S1100" s="816"/>
      <c r="T1100" s="103"/>
      <c r="U1100" s="419"/>
      <c r="V1100" s="419"/>
    </row>
    <row r="1101" spans="1:22" s="298" customFormat="1">
      <c r="A1101" s="287"/>
      <c r="B1101" s="532"/>
      <c r="C1101" s="532"/>
      <c r="D1101" s="532"/>
      <c r="E1101" s="760"/>
      <c r="F1101" s="760"/>
      <c r="G1101" s="760"/>
      <c r="H1101" s="760"/>
      <c r="I1101" s="569" t="s">
        <v>1049</v>
      </c>
      <c r="J1101" s="532"/>
      <c r="K1101" s="532"/>
      <c r="L1101" s="532"/>
      <c r="M1101" s="532"/>
      <c r="N1101" s="532"/>
      <c r="O1101" s="532"/>
      <c r="P1101" s="532"/>
      <c r="Q1101" s="532"/>
      <c r="R1101" s="532"/>
      <c r="S1101" s="532"/>
      <c r="T1101" s="103"/>
      <c r="U1101" s="419"/>
      <c r="V1101" s="419"/>
    </row>
    <row r="1102" spans="1:22" s="298" customFormat="1">
      <c r="A1102" s="287"/>
      <c r="B1102" s="103"/>
      <c r="C1102" s="102"/>
      <c r="D1102" s="102"/>
      <c r="E1102" s="668"/>
      <c r="F1102" s="668"/>
      <c r="G1102" s="668"/>
      <c r="H1102" s="668"/>
      <c r="I1102" s="103"/>
      <c r="J1102" s="103"/>
      <c r="K1102" s="104"/>
      <c r="L1102" s="105"/>
      <c r="M1102" s="105"/>
      <c r="N1102" s="103"/>
      <c r="O1102" s="103"/>
      <c r="P1102" s="103"/>
      <c r="Q1102" s="105"/>
      <c r="R1102" s="105"/>
      <c r="S1102" s="103"/>
      <c r="T1102" s="103"/>
      <c r="U1102" s="419"/>
      <c r="V1102" s="419"/>
    </row>
    <row r="1103" spans="1:22" s="298" customFormat="1">
      <c r="A1103" s="287"/>
      <c r="B1103" s="109" t="s">
        <v>1050</v>
      </c>
      <c r="C1103" s="532"/>
      <c r="D1103" s="532"/>
      <c r="E1103" s="760"/>
      <c r="F1103" s="760"/>
      <c r="G1103" s="760"/>
      <c r="H1103" s="760"/>
      <c r="I1103" s="532"/>
      <c r="J1103" s="532"/>
      <c r="K1103" s="532"/>
      <c r="L1103" s="532"/>
      <c r="M1103" s="532"/>
      <c r="N1103" s="532"/>
      <c r="O1103" s="532"/>
      <c r="P1103" s="532"/>
      <c r="Q1103" s="532"/>
      <c r="R1103" s="532"/>
      <c r="S1103" s="532"/>
      <c r="T1103" s="103"/>
      <c r="U1103" s="419"/>
      <c r="V1103" s="419"/>
    </row>
    <row r="1104" spans="1:22" s="298" customFormat="1">
      <c r="A1104" s="287"/>
      <c r="B1104" s="201"/>
      <c r="C1104" s="539"/>
      <c r="D1104" s="424"/>
      <c r="E1104" s="676"/>
      <c r="F1104" s="676"/>
      <c r="G1104" s="676"/>
      <c r="H1104" s="676"/>
      <c r="I1104" s="427"/>
      <c r="J1104" s="570"/>
      <c r="K1104" s="210"/>
      <c r="L1104" s="210"/>
      <c r="M1104" s="210"/>
      <c r="N1104" s="571"/>
      <c r="O1104" s="427"/>
      <c r="P1104" s="481"/>
      <c r="Q1104" s="210"/>
      <c r="R1104" s="210"/>
      <c r="S1104" s="210"/>
      <c r="T1104" s="103"/>
      <c r="U1104" s="419"/>
      <c r="V1104" s="419"/>
    </row>
    <row r="1105" spans="1:22" s="298" customFormat="1" ht="14.25" customHeight="1">
      <c r="A1105" s="287"/>
      <c r="B1105" s="110" t="s">
        <v>1051</v>
      </c>
      <c r="C1105" s="111"/>
      <c r="D1105" s="196"/>
      <c r="E1105" s="676"/>
      <c r="F1105" s="676"/>
      <c r="G1105" s="676"/>
      <c r="H1105" s="676"/>
      <c r="I1105" s="196"/>
      <c r="J1105" s="113"/>
      <c r="K1105" s="114"/>
      <c r="L1105" s="116"/>
      <c r="M1105" s="197"/>
      <c r="N1105" s="553"/>
      <c r="O1105" s="572" t="s">
        <v>1023</v>
      </c>
      <c r="P1105" s="573"/>
      <c r="Q1105" s="574"/>
      <c r="R1105" s="574"/>
      <c r="S1105" s="575"/>
      <c r="T1105" s="103"/>
      <c r="U1105" s="419"/>
      <c r="V1105" s="419"/>
    </row>
    <row r="1106" spans="1:22" s="298" customFormat="1" ht="14.25" customHeight="1">
      <c r="A1106" s="287"/>
      <c r="B1106" s="201" t="s">
        <v>1052</v>
      </c>
      <c r="C1106" s="539"/>
      <c r="D1106" s="424"/>
      <c r="E1106" s="676"/>
      <c r="F1106" s="676"/>
      <c r="G1106" s="676"/>
      <c r="H1106" s="676"/>
      <c r="I1106" s="427"/>
      <c r="J1106" s="208"/>
      <c r="K1106" s="570"/>
      <c r="L1106" s="210"/>
      <c r="M1106" s="210"/>
      <c r="N1106" s="554" t="s">
        <v>1045</v>
      </c>
      <c r="O1106" s="845" t="s">
        <v>1026</v>
      </c>
      <c r="P1106" s="846"/>
      <c r="Q1106" s="846"/>
      <c r="R1106" s="847"/>
      <c r="S1106" s="576" t="s">
        <v>1045</v>
      </c>
      <c r="T1106" s="103"/>
      <c r="U1106" s="419"/>
      <c r="V1106" s="419"/>
    </row>
    <row r="1107" spans="1:22" s="298" customFormat="1" ht="14.25" customHeight="1">
      <c r="A1107" s="287"/>
      <c r="B1107" s="541" t="s">
        <v>1028</v>
      </c>
      <c r="C1107" s="542"/>
      <c r="D1107" s="577"/>
      <c r="E1107" s="745"/>
      <c r="F1107" s="745"/>
      <c r="G1107" s="745"/>
      <c r="H1107" s="745"/>
      <c r="I1107" s="578"/>
      <c r="J1107" s="579"/>
      <c r="K1107" s="579"/>
      <c r="L1107" s="579"/>
      <c r="M1107" s="579"/>
      <c r="N1107" s="848" t="s">
        <v>1053</v>
      </c>
      <c r="O1107" s="580" t="s">
        <v>1030</v>
      </c>
      <c r="P1107" s="545" t="s">
        <v>1031</v>
      </c>
      <c r="Q1107" s="544" t="s">
        <v>1032</v>
      </c>
      <c r="R1107" s="544" t="s">
        <v>1033</v>
      </c>
      <c r="S1107" s="836" t="s">
        <v>1039</v>
      </c>
      <c r="T1107" s="103"/>
      <c r="U1107" s="517"/>
      <c r="V1107" s="419"/>
    </row>
    <row r="1108" spans="1:22" s="298" customFormat="1" ht="14.25" customHeight="1">
      <c r="A1108" s="287"/>
      <c r="B1108" s="415" t="s">
        <v>1054</v>
      </c>
      <c r="C1108" s="547"/>
      <c r="D1108" s="449"/>
      <c r="E1108" s="728"/>
      <c r="F1108" s="728"/>
      <c r="G1108" s="728"/>
      <c r="H1108" s="728"/>
      <c r="I1108" s="581"/>
      <c r="J1108" s="582"/>
      <c r="K1108" s="583"/>
      <c r="L1108" s="583"/>
      <c r="M1108" s="583"/>
      <c r="N1108" s="849"/>
      <c r="O1108" s="566"/>
      <c r="P1108" s="567"/>
      <c r="Q1108" s="568"/>
      <c r="R1108" s="568"/>
      <c r="S1108" s="838"/>
      <c r="T1108" s="103"/>
      <c r="U1108" s="103"/>
      <c r="V1108" s="419"/>
    </row>
    <row r="1109" spans="1:22" s="517" customFormat="1">
      <c r="A1109" s="512"/>
      <c r="B1109" s="532"/>
      <c r="C1109" s="532"/>
      <c r="D1109" s="532"/>
      <c r="E1109" s="760"/>
      <c r="F1109" s="760"/>
      <c r="G1109" s="760"/>
      <c r="H1109" s="760"/>
      <c r="I1109" s="474" t="s">
        <v>1055</v>
      </c>
      <c r="J1109" s="532"/>
      <c r="K1109" s="532"/>
      <c r="L1109" s="532"/>
      <c r="M1109" s="532"/>
      <c r="N1109" s="474"/>
      <c r="O1109" s="474"/>
      <c r="P1109" s="474"/>
      <c r="Q1109" s="552"/>
      <c r="R1109" s="552"/>
      <c r="S1109" s="474"/>
      <c r="T1109" s="103"/>
      <c r="U1109" s="103"/>
    </row>
    <row r="1110" spans="1:22">
      <c r="B1110" s="109" t="s">
        <v>1056</v>
      </c>
      <c r="C1110" s="532"/>
      <c r="D1110" s="532"/>
      <c r="E1110" s="760"/>
      <c r="F1110" s="760"/>
      <c r="G1110" s="760"/>
      <c r="H1110" s="760"/>
      <c r="I1110" s="532"/>
      <c r="J1110" s="532"/>
      <c r="K1110" s="532"/>
      <c r="L1110" s="532"/>
      <c r="M1110" s="532"/>
      <c r="N1110" s="474"/>
      <c r="O1110" s="474"/>
      <c r="P1110" s="474"/>
      <c r="Q1110" s="552"/>
      <c r="R1110" s="552"/>
      <c r="S1110" s="474"/>
    </row>
    <row r="1111" spans="1:22">
      <c r="A1111" s="531"/>
      <c r="B1111" s="532"/>
      <c r="C1111" s="532"/>
      <c r="D1111" s="532"/>
      <c r="E1111" s="760"/>
      <c r="F1111" s="760"/>
      <c r="G1111" s="760"/>
      <c r="H1111" s="760"/>
      <c r="I1111" s="532"/>
      <c r="J1111" s="532"/>
      <c r="K1111" s="532"/>
      <c r="L1111" s="532"/>
      <c r="M1111" s="532"/>
      <c r="N1111" s="474"/>
      <c r="O1111" s="474"/>
      <c r="P1111" s="474"/>
      <c r="Q1111" s="552"/>
      <c r="R1111" s="552"/>
      <c r="S1111" s="474"/>
    </row>
    <row r="1112" spans="1:22">
      <c r="B1112" s="110" t="s">
        <v>1057</v>
      </c>
      <c r="C1112" s="111"/>
      <c r="D1112" s="196"/>
      <c r="E1112" s="676"/>
      <c r="F1112" s="676"/>
      <c r="G1112" s="676"/>
      <c r="H1112" s="676"/>
      <c r="I1112" s="196"/>
      <c r="J1112" s="113"/>
      <c r="K1112" s="114"/>
      <c r="L1112" s="116"/>
      <c r="M1112" s="197"/>
      <c r="N1112" s="553"/>
      <c r="O1112" s="533" t="s">
        <v>1023</v>
      </c>
      <c r="P1112" s="534"/>
      <c r="Q1112" s="534"/>
      <c r="R1112" s="537"/>
      <c r="S1112" s="575"/>
    </row>
    <row r="1113" spans="1:22">
      <c r="A1113" s="531"/>
      <c r="B1113" s="201" t="s">
        <v>1058</v>
      </c>
      <c r="C1113" s="539"/>
      <c r="D1113" s="424"/>
      <c r="E1113" s="676"/>
      <c r="F1113" s="676"/>
      <c r="G1113" s="676"/>
      <c r="H1113" s="676"/>
      <c r="I1113" s="427"/>
      <c r="J1113" s="208"/>
      <c r="K1113" s="570"/>
      <c r="L1113" s="210"/>
      <c r="M1113" s="210"/>
      <c r="N1113" s="554" t="s">
        <v>1045</v>
      </c>
      <c r="O1113" s="833" t="s">
        <v>1027</v>
      </c>
      <c r="P1113" s="834"/>
      <c r="Q1113" s="834"/>
      <c r="R1113" s="835"/>
      <c r="S1113" s="576" t="s">
        <v>1045</v>
      </c>
    </row>
    <row r="1114" spans="1:22">
      <c r="A1114" s="531"/>
      <c r="B1114" s="555" t="s">
        <v>1028</v>
      </c>
      <c r="C1114" s="556"/>
      <c r="D1114" s="577"/>
      <c r="E1114" s="745"/>
      <c r="F1114" s="745"/>
      <c r="G1114" s="745"/>
      <c r="H1114" s="745"/>
      <c r="I1114" s="584"/>
      <c r="J1114" s="585"/>
      <c r="K1114" s="585"/>
      <c r="L1114" s="585"/>
      <c r="M1114" s="585"/>
      <c r="N1114" s="557" t="s">
        <v>1046</v>
      </c>
      <c r="O1114" s="580" t="s">
        <v>1030</v>
      </c>
      <c r="P1114" s="545" t="s">
        <v>1031</v>
      </c>
      <c r="Q1114" s="544" t="s">
        <v>1032</v>
      </c>
      <c r="R1114" s="544" t="s">
        <v>1033</v>
      </c>
      <c r="S1114" s="836" t="s">
        <v>1039</v>
      </c>
    </row>
    <row r="1115" spans="1:22">
      <c r="B1115" s="409" t="s">
        <v>1054</v>
      </c>
      <c r="C1115" s="556"/>
      <c r="D1115" s="437"/>
      <c r="E1115" s="710"/>
      <c r="F1115" s="710"/>
      <c r="G1115" s="710"/>
      <c r="H1115" s="710"/>
      <c r="I1115" s="581"/>
      <c r="J1115" s="582"/>
      <c r="K1115" s="583"/>
      <c r="L1115" s="583"/>
      <c r="M1115" s="583"/>
      <c r="N1115" s="586"/>
      <c r="O1115" s="559"/>
      <c r="P1115" s="560"/>
      <c r="Q1115" s="396"/>
      <c r="R1115" s="396"/>
      <c r="S1115" s="837"/>
    </row>
    <row r="1116" spans="1:22">
      <c r="B1116" s="415"/>
      <c r="C1116" s="547"/>
      <c r="D1116" s="449"/>
      <c r="E1116" s="728"/>
      <c r="F1116" s="728"/>
      <c r="G1116" s="728"/>
      <c r="H1116" s="728"/>
      <c r="I1116" s="581"/>
      <c r="J1116" s="582"/>
      <c r="K1116" s="583"/>
      <c r="L1116" s="583"/>
      <c r="M1116" s="583"/>
      <c r="N1116" s="565" t="s">
        <v>1048</v>
      </c>
      <c r="O1116" s="566"/>
      <c r="P1116" s="567"/>
      <c r="Q1116" s="568"/>
      <c r="R1116" s="568"/>
      <c r="S1116" s="838"/>
    </row>
    <row r="1117" spans="1:22">
      <c r="I1117" s="103" t="s">
        <v>1059</v>
      </c>
      <c r="O1117" s="587"/>
      <c r="P1117" s="587"/>
      <c r="Q1117" s="588"/>
    </row>
    <row r="1118" spans="1:22">
      <c r="C1118" s="510"/>
    </row>
    <row r="1119" spans="1:22" ht="15.75">
      <c r="C1119" s="100"/>
      <c r="D1119" s="589" t="s">
        <v>1060</v>
      </c>
      <c r="E1119" s="746" t="s">
        <v>1061</v>
      </c>
      <c r="F1119" s="747"/>
      <c r="G1119" s="747"/>
      <c r="H1119" s="747"/>
      <c r="I1119" s="589"/>
      <c r="J1119" s="102"/>
      <c r="K1119" s="103"/>
      <c r="L1119" s="103"/>
      <c r="M1119" s="103"/>
      <c r="Q1119" s="103"/>
      <c r="R1119" s="103"/>
    </row>
    <row r="1120" spans="1:22">
      <c r="C1120" s="100"/>
      <c r="D1120" s="839" t="s">
        <v>1062</v>
      </c>
      <c r="E1120" s="840"/>
      <c r="F1120" s="676"/>
      <c r="G1120" s="748"/>
      <c r="H1120" s="749" t="s">
        <v>1063</v>
      </c>
      <c r="K1120" s="103"/>
      <c r="L1120" s="103"/>
      <c r="M1120" s="103"/>
      <c r="Q1120" s="103"/>
      <c r="R1120" s="103"/>
    </row>
    <row r="1121" spans="1:18">
      <c r="C1121" s="100"/>
      <c r="D1121" s="590" t="s">
        <v>1064</v>
      </c>
      <c r="E1121" s="750"/>
      <c r="F1121" s="750"/>
      <c r="G1121" s="751"/>
      <c r="H1121" s="752"/>
      <c r="K1121" s="103"/>
      <c r="L1121" s="103"/>
      <c r="M1121" s="103"/>
      <c r="Q1121" s="103"/>
      <c r="R1121" s="103"/>
    </row>
    <row r="1122" spans="1:18" ht="28.5">
      <c r="C1122" s="100"/>
      <c r="D1122" s="591" t="s">
        <v>1065</v>
      </c>
      <c r="E1122" s="753" t="s">
        <v>695</v>
      </c>
      <c r="F1122" s="742" t="s">
        <v>513</v>
      </c>
      <c r="G1122" s="753" t="s">
        <v>513</v>
      </c>
      <c r="H1122" s="754"/>
      <c r="I1122" s="102"/>
      <c r="J1122" s="102"/>
      <c r="K1122" s="103"/>
      <c r="L1122" s="103"/>
      <c r="M1122" s="103"/>
      <c r="Q1122" s="103"/>
      <c r="R1122" s="103"/>
    </row>
    <row r="1123" spans="1:18" ht="28.5">
      <c r="C1123" s="100"/>
      <c r="D1123" s="591" t="s">
        <v>1065</v>
      </c>
      <c r="E1123" s="753" t="s">
        <v>698</v>
      </c>
      <c r="F1123" s="742" t="s">
        <v>697</v>
      </c>
      <c r="G1123" s="753" t="s">
        <v>697</v>
      </c>
      <c r="H1123" s="754"/>
      <c r="I1123" s="102"/>
      <c r="J1123" s="102"/>
      <c r="K1123" s="103"/>
      <c r="L1123" s="103"/>
      <c r="M1123" s="103"/>
      <c r="Q1123" s="103"/>
      <c r="R1123" s="103"/>
    </row>
    <row r="1124" spans="1:18" ht="28.5">
      <c r="C1124" s="100"/>
      <c r="D1124" s="591" t="s">
        <v>1065</v>
      </c>
      <c r="E1124" s="753" t="s">
        <v>717</v>
      </c>
      <c r="F1124" s="742" t="s">
        <v>716</v>
      </c>
      <c r="G1124" s="753" t="s">
        <v>716</v>
      </c>
      <c r="H1124" s="754"/>
      <c r="I1124" s="102"/>
      <c r="J1124" s="102"/>
      <c r="K1124" s="103"/>
      <c r="L1124" s="103"/>
      <c r="M1124" s="103"/>
      <c r="Q1124" s="103"/>
      <c r="R1124" s="103"/>
    </row>
    <row r="1125" spans="1:18" ht="14.25" customHeight="1">
      <c r="C1125" s="100"/>
      <c r="D1125" s="591" t="s">
        <v>1065</v>
      </c>
      <c r="E1125" s="753" t="s">
        <v>719</v>
      </c>
      <c r="F1125" s="742" t="s">
        <v>718</v>
      </c>
      <c r="G1125" s="753" t="s">
        <v>718</v>
      </c>
      <c r="H1125" s="754"/>
      <c r="I1125" s="102"/>
      <c r="J1125" s="102"/>
      <c r="K1125" s="103"/>
      <c r="L1125" s="103"/>
      <c r="M1125" s="103"/>
      <c r="Q1125" s="103"/>
      <c r="R1125" s="103"/>
    </row>
    <row r="1126" spans="1:18" ht="42.75">
      <c r="C1126" s="100"/>
      <c r="D1126" s="591" t="s">
        <v>1066</v>
      </c>
      <c r="E1126" s="753" t="s">
        <v>1067</v>
      </c>
      <c r="F1126" s="742" t="s">
        <v>1068</v>
      </c>
      <c r="G1126" s="753" t="s">
        <v>765</v>
      </c>
      <c r="H1126" s="754"/>
      <c r="I1126" s="102"/>
      <c r="J1126" s="102"/>
      <c r="K1126" s="103"/>
      <c r="L1126" s="103"/>
      <c r="M1126" s="103"/>
      <c r="Q1126" s="103"/>
      <c r="R1126" s="103"/>
    </row>
    <row r="1127" spans="1:18">
      <c r="C1127" s="100"/>
      <c r="D1127" s="591" t="s">
        <v>1069</v>
      </c>
      <c r="E1127" s="753" t="s">
        <v>695</v>
      </c>
      <c r="F1127" s="742" t="s">
        <v>725</v>
      </c>
      <c r="G1127" s="753" t="s">
        <v>725</v>
      </c>
      <c r="H1127" s="754"/>
      <c r="I1127" s="102"/>
      <c r="J1127" s="102"/>
      <c r="K1127" s="103"/>
      <c r="L1127" s="103"/>
      <c r="M1127" s="103"/>
      <c r="Q1127" s="103"/>
      <c r="R1127" s="103"/>
    </row>
    <row r="1128" spans="1:18">
      <c r="C1128" s="100"/>
      <c r="D1128" s="591" t="s">
        <v>1069</v>
      </c>
      <c r="E1128" s="753" t="s">
        <v>698</v>
      </c>
      <c r="F1128" s="742" t="s">
        <v>727</v>
      </c>
      <c r="G1128" s="753" t="s">
        <v>727</v>
      </c>
      <c r="H1128" s="754"/>
      <c r="I1128" s="102"/>
      <c r="J1128" s="102"/>
      <c r="K1128" s="103"/>
      <c r="L1128" s="103"/>
      <c r="M1128" s="103"/>
      <c r="Q1128" s="103"/>
      <c r="R1128" s="103"/>
    </row>
    <row r="1129" spans="1:18">
      <c r="C1129" s="100"/>
      <c r="D1129" s="591" t="s">
        <v>1069</v>
      </c>
      <c r="E1129" s="753" t="s">
        <v>717</v>
      </c>
      <c r="F1129" s="742" t="s">
        <v>728</v>
      </c>
      <c r="G1129" s="753" t="s">
        <v>728</v>
      </c>
      <c r="H1129" s="754"/>
      <c r="I1129" s="102"/>
      <c r="J1129" s="102"/>
      <c r="K1129" s="103"/>
      <c r="L1129" s="103"/>
      <c r="M1129" s="103"/>
      <c r="Q1129" s="103"/>
      <c r="R1129" s="103"/>
    </row>
    <row r="1130" spans="1:18">
      <c r="A1130" s="531"/>
      <c r="C1130" s="100"/>
      <c r="D1130" s="591" t="s">
        <v>1069</v>
      </c>
      <c r="E1130" s="753" t="s">
        <v>719</v>
      </c>
      <c r="F1130" s="742" t="s">
        <v>729</v>
      </c>
      <c r="G1130" s="753" t="s">
        <v>729</v>
      </c>
      <c r="H1130" s="754"/>
      <c r="I1130" s="102"/>
      <c r="J1130" s="102"/>
      <c r="K1130" s="103"/>
      <c r="L1130" s="103"/>
      <c r="M1130" s="103"/>
      <c r="Q1130" s="103"/>
      <c r="R1130" s="103"/>
    </row>
    <row r="1131" spans="1:18">
      <c r="A1131" s="154"/>
      <c r="C1131" s="100"/>
      <c r="D1131" s="591" t="s">
        <v>1070</v>
      </c>
      <c r="E1131" s="753" t="s">
        <v>1067</v>
      </c>
      <c r="F1131" s="742" t="s">
        <v>731</v>
      </c>
      <c r="G1131" s="753" t="s">
        <v>731</v>
      </c>
      <c r="H1131" s="754"/>
      <c r="I1131" s="102"/>
      <c r="J1131" s="102"/>
      <c r="K1131" s="103"/>
      <c r="L1131" s="103"/>
      <c r="M1131" s="103"/>
      <c r="Q1131" s="103"/>
      <c r="R1131" s="103"/>
    </row>
    <row r="1132" spans="1:18" ht="14.25" customHeight="1">
      <c r="A1132" s="498"/>
      <c r="C1132" s="100"/>
      <c r="D1132" s="591" t="s">
        <v>1071</v>
      </c>
      <c r="E1132" s="753" t="s">
        <v>1072</v>
      </c>
      <c r="F1132" s="742" t="s">
        <v>1073</v>
      </c>
      <c r="G1132" s="753" t="s">
        <v>853</v>
      </c>
      <c r="H1132" s="754"/>
      <c r="I1132" s="102"/>
      <c r="J1132" s="102"/>
      <c r="K1132" s="103"/>
      <c r="L1132" s="103"/>
      <c r="M1132" s="103"/>
      <c r="Q1132" s="103"/>
      <c r="R1132" s="103"/>
    </row>
    <row r="1133" spans="1:18">
      <c r="A1133" s="498"/>
      <c r="C1133" s="100"/>
      <c r="D1133" s="591" t="s">
        <v>1074</v>
      </c>
      <c r="E1133" s="753" t="s">
        <v>1072</v>
      </c>
      <c r="F1133" s="742" t="s">
        <v>1073</v>
      </c>
      <c r="G1133" s="755" t="s">
        <v>1075</v>
      </c>
      <c r="H1133" s="754"/>
      <c r="I1133" s="102"/>
      <c r="J1133" s="102"/>
      <c r="K1133" s="103"/>
      <c r="L1133" s="103"/>
      <c r="M1133" s="103"/>
      <c r="Q1133" s="103"/>
      <c r="R1133" s="103"/>
    </row>
    <row r="1134" spans="1:18">
      <c r="A1134" s="498"/>
      <c r="C1134" s="100"/>
      <c r="D1134" s="103"/>
      <c r="E1134" s="724"/>
      <c r="F1134" s="724"/>
      <c r="G1134" s="724"/>
      <c r="H1134" s="724"/>
      <c r="K1134" s="103"/>
      <c r="L1134" s="103"/>
      <c r="M1134" s="103"/>
      <c r="Q1134" s="103"/>
      <c r="R1134" s="103"/>
    </row>
    <row r="1135" spans="1:18">
      <c r="A1135" s="498"/>
      <c r="C1135" s="510"/>
    </row>
    <row r="1136" spans="1:18" ht="15.75">
      <c r="C1136" s="100"/>
      <c r="D1136" s="589" t="s">
        <v>1076</v>
      </c>
      <c r="E1136" s="724"/>
      <c r="F1136" s="724"/>
      <c r="G1136" s="724"/>
      <c r="H1136" s="724"/>
    </row>
    <row r="1137" spans="3:9">
      <c r="C1137" s="100"/>
      <c r="D1137" s="839" t="s">
        <v>1077</v>
      </c>
      <c r="E1137" s="841"/>
      <c r="F1137" s="676"/>
      <c r="G1137" s="669" t="s">
        <v>1078</v>
      </c>
      <c r="H1137" s="724"/>
      <c r="I1137" s="592"/>
    </row>
    <row r="1138" spans="3:9">
      <c r="C1138" s="103"/>
      <c r="D1138" s="590" t="s">
        <v>1079</v>
      </c>
      <c r="E1138" s="750"/>
      <c r="F1138" s="676"/>
      <c r="G1138" s="752"/>
      <c r="H1138" s="724"/>
    </row>
    <row r="1139" spans="3:9">
      <c r="C1139" s="103"/>
      <c r="D1139" s="829" t="s">
        <v>1080</v>
      </c>
      <c r="E1139" s="830"/>
      <c r="F1139" s="756" t="s">
        <v>1081</v>
      </c>
      <c r="G1139" s="599"/>
      <c r="H1139" s="724"/>
    </row>
    <row r="1140" spans="3:9">
      <c r="C1140" s="103"/>
      <c r="D1140" s="829" t="s">
        <v>1082</v>
      </c>
      <c r="E1140" s="830"/>
      <c r="F1140" s="756" t="s">
        <v>1083</v>
      </c>
      <c r="G1140" s="599"/>
      <c r="H1140" s="724"/>
    </row>
    <row r="1141" spans="3:9">
      <c r="C1141" s="103"/>
      <c r="D1141" s="829" t="s">
        <v>1084</v>
      </c>
      <c r="E1141" s="830"/>
      <c r="F1141" s="756" t="s">
        <v>1085</v>
      </c>
      <c r="G1141" s="599"/>
      <c r="H1141" s="724"/>
    </row>
    <row r="1142" spans="3:9">
      <c r="C1142" s="103"/>
      <c r="D1142" s="829" t="s">
        <v>1086</v>
      </c>
      <c r="E1142" s="830"/>
      <c r="F1142" s="756" t="s">
        <v>1087</v>
      </c>
      <c r="G1142" s="599"/>
      <c r="H1142" s="724"/>
    </row>
    <row r="1143" spans="3:9">
      <c r="C1143" s="103"/>
      <c r="D1143" s="829" t="s">
        <v>1088</v>
      </c>
      <c r="E1143" s="830"/>
      <c r="F1143" s="756" t="s">
        <v>1089</v>
      </c>
      <c r="G1143" s="599"/>
      <c r="H1143" s="724"/>
    </row>
    <row r="1144" spans="3:9">
      <c r="C1144" s="103"/>
      <c r="D1144" s="829" t="s">
        <v>1090</v>
      </c>
      <c r="E1144" s="830"/>
      <c r="F1144" s="756" t="s">
        <v>1091</v>
      </c>
      <c r="G1144" s="599"/>
      <c r="H1144" s="724"/>
    </row>
    <row r="1145" spans="3:9">
      <c r="C1145" s="103"/>
      <c r="D1145" s="831" t="s">
        <v>1092</v>
      </c>
      <c r="E1145" s="832"/>
      <c r="F1145" s="757" t="s">
        <v>1093</v>
      </c>
      <c r="G1145" s="755"/>
      <c r="H1145" s="724"/>
    </row>
    <row r="1146" spans="3:9">
      <c r="C1146" s="103"/>
      <c r="D1146" s="829" t="s">
        <v>1094</v>
      </c>
      <c r="E1146" s="830"/>
      <c r="F1146" s="756" t="s">
        <v>1095</v>
      </c>
      <c r="G1146" s="599"/>
      <c r="H1146" s="724"/>
    </row>
    <row r="1147" spans="3:9">
      <c r="C1147" s="103"/>
      <c r="D1147" s="829" t="s">
        <v>1096</v>
      </c>
      <c r="E1147" s="830"/>
      <c r="F1147" s="756" t="s">
        <v>1097</v>
      </c>
      <c r="G1147" s="755"/>
      <c r="H1147" s="724"/>
    </row>
    <row r="1148" spans="3:9">
      <c r="C1148" s="103"/>
      <c r="D1148" s="829" t="s">
        <v>1098</v>
      </c>
      <c r="E1148" s="830"/>
      <c r="F1148" s="756" t="s">
        <v>1099</v>
      </c>
      <c r="G1148" s="599"/>
      <c r="H1148" s="724"/>
    </row>
    <row r="1149" spans="3:9" ht="13.5" customHeight="1">
      <c r="C1149" s="103"/>
      <c r="D1149" s="829" t="s">
        <v>1100</v>
      </c>
      <c r="E1149" s="830"/>
      <c r="F1149" s="756" t="s">
        <v>1101</v>
      </c>
      <c r="G1149" s="599"/>
      <c r="H1149" s="724"/>
    </row>
    <row r="1150" spans="3:9" ht="13.5" customHeight="1">
      <c r="C1150" s="103"/>
      <c r="D1150" s="829" t="s">
        <v>1102</v>
      </c>
      <c r="E1150" s="830"/>
      <c r="F1150" s="756" t="s">
        <v>1103</v>
      </c>
      <c r="G1150" s="599"/>
      <c r="H1150" s="724"/>
    </row>
    <row r="1151" spans="3:9" ht="13.5" customHeight="1">
      <c r="C1151" s="103"/>
      <c r="D1151" s="829" t="s">
        <v>1104</v>
      </c>
      <c r="E1151" s="830"/>
      <c r="F1151" s="756" t="s">
        <v>1105</v>
      </c>
      <c r="G1151" s="599"/>
      <c r="H1151" s="724"/>
    </row>
    <row r="1152" spans="3:9" ht="13.5" customHeight="1">
      <c r="C1152" s="103"/>
      <c r="D1152" s="829" t="s">
        <v>1106</v>
      </c>
      <c r="E1152" s="830"/>
      <c r="F1152" s="756" t="s">
        <v>1107</v>
      </c>
      <c r="G1152" s="599"/>
      <c r="H1152" s="724"/>
    </row>
    <row r="1153" spans="2:20" ht="13.5" customHeight="1">
      <c r="C1153" s="103"/>
      <c r="D1153" s="829" t="s">
        <v>1108</v>
      </c>
      <c r="E1153" s="830"/>
      <c r="F1153" s="756" t="s">
        <v>1109</v>
      </c>
      <c r="G1153" s="599"/>
      <c r="H1153" s="724"/>
      <c r="K1153" s="103"/>
      <c r="L1153" s="103"/>
      <c r="M1153" s="103"/>
      <c r="Q1153" s="103"/>
      <c r="R1153" s="103"/>
    </row>
    <row r="1154" spans="2:20" ht="13.5" customHeight="1"/>
    <row r="1155" spans="2:20" ht="13.5" customHeight="1"/>
    <row r="1156" spans="2:20" ht="13.5" customHeight="1">
      <c r="B1156" s="106" t="s">
        <v>1110</v>
      </c>
      <c r="C1156" s="194"/>
      <c r="D1156" s="194"/>
      <c r="E1156" s="675"/>
      <c r="F1156" s="675"/>
      <c r="G1156" s="675"/>
      <c r="H1156" s="675"/>
    </row>
    <row r="1157" spans="2:20" ht="13.5" customHeight="1">
      <c r="B1157" s="391"/>
      <c r="C1157" s="194"/>
      <c r="D1157" s="194"/>
      <c r="E1157" s="675"/>
      <c r="F1157" s="675"/>
      <c r="G1157" s="675"/>
      <c r="H1157" s="675"/>
    </row>
    <row r="1158" spans="2:20" ht="13.5" customHeight="1">
      <c r="B1158" s="109" t="s">
        <v>1111</v>
      </c>
      <c r="C1158" s="194"/>
      <c r="D1158" s="194"/>
      <c r="E1158" s="675"/>
      <c r="F1158" s="675"/>
      <c r="G1158" s="675"/>
      <c r="H1158" s="675"/>
    </row>
    <row r="1159" spans="2:20" ht="13.5" customHeight="1">
      <c r="B1159" s="109" t="s">
        <v>1112</v>
      </c>
      <c r="C1159" s="194"/>
      <c r="D1159" s="194"/>
      <c r="E1159" s="675"/>
      <c r="F1159" s="675"/>
      <c r="G1159" s="675"/>
      <c r="H1159" s="675"/>
    </row>
    <row r="1160" spans="2:20" ht="13.5" customHeight="1">
      <c r="B1160" s="110" t="s">
        <v>747</v>
      </c>
      <c r="C1160" s="111"/>
      <c r="D1160" s="196"/>
      <c r="E1160" s="676"/>
      <c r="F1160" s="676"/>
      <c r="G1160" s="676"/>
      <c r="H1160" s="677"/>
      <c r="I1160" s="113" t="s">
        <v>748</v>
      </c>
      <c r="J1160" s="113"/>
      <c r="K1160" s="114"/>
      <c r="L1160" s="116"/>
      <c r="M1160" s="197"/>
      <c r="N1160" s="117"/>
      <c r="O1160" s="196" t="s">
        <v>749</v>
      </c>
      <c r="P1160" s="113"/>
      <c r="Q1160" s="116"/>
      <c r="R1160" s="116"/>
      <c r="S1160" s="199"/>
      <c r="T1160" s="200"/>
    </row>
    <row r="1161" spans="2:20" ht="28.5">
      <c r="B1161" s="201" t="s">
        <v>1113</v>
      </c>
      <c r="C1161" s="423" t="s">
        <v>904</v>
      </c>
      <c r="D1161" s="203"/>
      <c r="E1161" s="520"/>
      <c r="F1161" s="520"/>
      <c r="G1161" s="520"/>
      <c r="H1161" s="678"/>
      <c r="I1161" s="204" t="s">
        <v>508</v>
      </c>
      <c r="J1161" s="209" t="s">
        <v>509</v>
      </c>
      <c r="K1161" s="205" t="s">
        <v>510</v>
      </c>
      <c r="L1161" s="206" t="s">
        <v>511</v>
      </c>
      <c r="M1161" s="206" t="s">
        <v>752</v>
      </c>
      <c r="N1161" s="426" t="s">
        <v>414</v>
      </c>
      <c r="O1161" s="427" t="s">
        <v>508</v>
      </c>
      <c r="P1161" s="209" t="s">
        <v>509</v>
      </c>
      <c r="Q1161" s="206" t="s">
        <v>510</v>
      </c>
      <c r="R1161" s="206" t="s">
        <v>511</v>
      </c>
      <c r="S1161" s="209" t="s">
        <v>512</v>
      </c>
      <c r="T1161" s="209" t="s">
        <v>414</v>
      </c>
    </row>
    <row r="1162" spans="2:20" ht="14.25" customHeight="1">
      <c r="B1162" s="593" t="s">
        <v>513</v>
      </c>
      <c r="C1162" s="824" t="s">
        <v>1114</v>
      </c>
      <c r="D1162" s="825"/>
      <c r="E1162" s="679"/>
      <c r="F1162" s="679"/>
      <c r="G1162" s="679"/>
      <c r="H1162" s="680"/>
      <c r="I1162" s="826" t="s">
        <v>693</v>
      </c>
      <c r="J1162" s="407" t="s">
        <v>902</v>
      </c>
      <c r="K1162" s="594" t="s">
        <v>695</v>
      </c>
      <c r="L1162" s="823" t="s">
        <v>1115</v>
      </c>
      <c r="M1162" s="823" t="s">
        <v>1116</v>
      </c>
      <c r="N1162" s="818" t="s">
        <v>908</v>
      </c>
      <c r="O1162" s="820" t="s">
        <v>693</v>
      </c>
      <c r="P1162" s="407" t="s">
        <v>694</v>
      </c>
      <c r="Q1162" s="468" t="s">
        <v>695</v>
      </c>
      <c r="R1162" s="823" t="s">
        <v>906</v>
      </c>
      <c r="S1162" s="823" t="s">
        <v>1116</v>
      </c>
      <c r="T1162" s="823"/>
    </row>
    <row r="1163" spans="2:20">
      <c r="B1163" s="593" t="s">
        <v>697</v>
      </c>
      <c r="C1163" s="809"/>
      <c r="D1163" s="811"/>
      <c r="E1163" s="710"/>
      <c r="F1163" s="710"/>
      <c r="G1163" s="710"/>
      <c r="H1163" s="709"/>
      <c r="I1163" s="827"/>
      <c r="J1163" s="409"/>
      <c r="K1163" s="595" t="s">
        <v>698</v>
      </c>
      <c r="L1163" s="815"/>
      <c r="M1163" s="815"/>
      <c r="N1163" s="808"/>
      <c r="O1163" s="821"/>
      <c r="P1163" s="409"/>
      <c r="Q1163" s="165" t="s">
        <v>698</v>
      </c>
      <c r="R1163" s="815"/>
      <c r="S1163" s="815"/>
      <c r="T1163" s="815"/>
    </row>
    <row r="1164" spans="2:20">
      <c r="B1164" s="593" t="s">
        <v>716</v>
      </c>
      <c r="C1164" s="809"/>
      <c r="D1164" s="811"/>
      <c r="E1164" s="710"/>
      <c r="F1164" s="710"/>
      <c r="G1164" s="710"/>
      <c r="H1164" s="709"/>
      <c r="I1164" s="827"/>
      <c r="J1164" s="409"/>
      <c r="K1164" s="595" t="s">
        <v>717</v>
      </c>
      <c r="L1164" s="815"/>
      <c r="M1164" s="815"/>
      <c r="N1164" s="808"/>
      <c r="O1164" s="821"/>
      <c r="P1164" s="409"/>
      <c r="Q1164" s="165" t="s">
        <v>717</v>
      </c>
      <c r="R1164" s="815"/>
      <c r="S1164" s="815"/>
      <c r="T1164" s="815"/>
    </row>
    <row r="1165" spans="2:20">
      <c r="B1165" s="428" t="s">
        <v>718</v>
      </c>
      <c r="C1165" s="809"/>
      <c r="D1165" s="811"/>
      <c r="E1165" s="711"/>
      <c r="F1165" s="711"/>
      <c r="G1165" s="711"/>
      <c r="H1165" s="712"/>
      <c r="I1165" s="827"/>
      <c r="J1165" s="410"/>
      <c r="K1165" s="180" t="s">
        <v>719</v>
      </c>
      <c r="L1165" s="815"/>
      <c r="M1165" s="815"/>
      <c r="N1165" s="808"/>
      <c r="O1165" s="821"/>
      <c r="P1165" s="410"/>
      <c r="Q1165" s="180" t="s">
        <v>719</v>
      </c>
      <c r="R1165" s="815"/>
      <c r="S1165" s="815"/>
      <c r="T1165" s="815"/>
    </row>
    <row r="1166" spans="2:20">
      <c r="B1166" s="219" t="s">
        <v>721</v>
      </c>
      <c r="C1166" s="809"/>
      <c r="D1166" s="811"/>
      <c r="E1166" s="710"/>
      <c r="F1166" s="710"/>
      <c r="G1166" s="710"/>
      <c r="H1166" s="709"/>
      <c r="I1166" s="827"/>
      <c r="J1166" s="409"/>
      <c r="K1166" s="165" t="s">
        <v>719</v>
      </c>
      <c r="L1166" s="815"/>
      <c r="M1166" s="815"/>
      <c r="N1166" s="808"/>
      <c r="O1166" s="821"/>
      <c r="P1166" s="409"/>
      <c r="Q1166" s="165" t="s">
        <v>909</v>
      </c>
      <c r="R1166" s="815"/>
      <c r="S1166" s="815"/>
      <c r="T1166" s="815"/>
    </row>
    <row r="1167" spans="2:20">
      <c r="B1167" s="219" t="s">
        <v>723</v>
      </c>
      <c r="C1167" s="809"/>
      <c r="D1167" s="811"/>
      <c r="E1167" s="710"/>
      <c r="F1167" s="710"/>
      <c r="G1167" s="710"/>
      <c r="H1167" s="709"/>
      <c r="I1167" s="827"/>
      <c r="J1167" s="411"/>
      <c r="K1167" s="165" t="s">
        <v>719</v>
      </c>
      <c r="L1167" s="815"/>
      <c r="M1167" s="815"/>
      <c r="N1167" s="808"/>
      <c r="O1167" s="821"/>
      <c r="P1167" s="411"/>
      <c r="Q1167" s="165" t="s">
        <v>724</v>
      </c>
      <c r="R1167" s="815"/>
      <c r="S1167" s="815"/>
      <c r="T1167" s="815"/>
    </row>
    <row r="1168" spans="2:20">
      <c r="B1168" s="593" t="s">
        <v>725</v>
      </c>
      <c r="C1168" s="809"/>
      <c r="D1168" s="811"/>
      <c r="E1168" s="710"/>
      <c r="F1168" s="710"/>
      <c r="G1168" s="710"/>
      <c r="H1168" s="709"/>
      <c r="I1168" s="827"/>
      <c r="J1168" s="409" t="s">
        <v>726</v>
      </c>
      <c r="K1168" s="595" t="s">
        <v>695</v>
      </c>
      <c r="L1168" s="815"/>
      <c r="M1168" s="815"/>
      <c r="N1168" s="808"/>
      <c r="O1168" s="821"/>
      <c r="P1168" s="409" t="s">
        <v>726</v>
      </c>
      <c r="Q1168" s="165" t="s">
        <v>695</v>
      </c>
      <c r="R1168" s="815"/>
      <c r="S1168" s="815"/>
      <c r="T1168" s="815"/>
    </row>
    <row r="1169" spans="2:20">
      <c r="B1169" s="593" t="s">
        <v>727</v>
      </c>
      <c r="C1169" s="809"/>
      <c r="D1169" s="811"/>
      <c r="E1169" s="710"/>
      <c r="F1169" s="710"/>
      <c r="G1169" s="710"/>
      <c r="H1169" s="709"/>
      <c r="I1169" s="827"/>
      <c r="J1169" s="409"/>
      <c r="K1169" s="595" t="s">
        <v>698</v>
      </c>
      <c r="L1169" s="815"/>
      <c r="M1169" s="815"/>
      <c r="N1169" s="808"/>
      <c r="O1169" s="821"/>
      <c r="P1169" s="409"/>
      <c r="Q1169" s="165" t="s">
        <v>698</v>
      </c>
      <c r="R1169" s="815"/>
      <c r="S1169" s="815"/>
      <c r="T1169" s="815"/>
    </row>
    <row r="1170" spans="2:20">
      <c r="B1170" s="593" t="s">
        <v>728</v>
      </c>
      <c r="C1170" s="809"/>
      <c r="D1170" s="811"/>
      <c r="E1170" s="710"/>
      <c r="F1170" s="710"/>
      <c r="G1170" s="710"/>
      <c r="H1170" s="709"/>
      <c r="I1170" s="827"/>
      <c r="J1170" s="409"/>
      <c r="K1170" s="595" t="s">
        <v>717</v>
      </c>
      <c r="L1170" s="815"/>
      <c r="M1170" s="815"/>
      <c r="N1170" s="808"/>
      <c r="O1170" s="821"/>
      <c r="P1170" s="409"/>
      <c r="Q1170" s="165" t="s">
        <v>717</v>
      </c>
      <c r="R1170" s="815"/>
      <c r="S1170" s="815"/>
      <c r="T1170" s="815"/>
    </row>
    <row r="1171" spans="2:20">
      <c r="B1171" s="219" t="s">
        <v>729</v>
      </c>
      <c r="C1171" s="809"/>
      <c r="D1171" s="811"/>
      <c r="E1171" s="710"/>
      <c r="F1171" s="710"/>
      <c r="G1171" s="710"/>
      <c r="H1171" s="709"/>
      <c r="I1171" s="827"/>
      <c r="J1171" s="409"/>
      <c r="K1171" s="165" t="s">
        <v>719</v>
      </c>
      <c r="L1171" s="815"/>
      <c r="M1171" s="815"/>
      <c r="N1171" s="808"/>
      <c r="O1171" s="821"/>
      <c r="P1171" s="409"/>
      <c r="Q1171" s="165" t="s">
        <v>719</v>
      </c>
      <c r="R1171" s="815"/>
      <c r="S1171" s="815"/>
      <c r="T1171" s="815"/>
    </row>
    <row r="1172" spans="2:20">
      <c r="B1172" s="219" t="s">
        <v>765</v>
      </c>
      <c r="C1172" s="809"/>
      <c r="D1172" s="811"/>
      <c r="E1172" s="710"/>
      <c r="F1172" s="710"/>
      <c r="G1172" s="710"/>
      <c r="H1172" s="709"/>
      <c r="I1172" s="827"/>
      <c r="J1172" s="413" t="s">
        <v>766</v>
      </c>
      <c r="K1172" s="165" t="s">
        <v>730</v>
      </c>
      <c r="L1172" s="815"/>
      <c r="M1172" s="815"/>
      <c r="N1172" s="808"/>
      <c r="O1172" s="821"/>
      <c r="P1172" s="409"/>
      <c r="Q1172" s="165" t="s">
        <v>730</v>
      </c>
      <c r="R1172" s="815"/>
      <c r="S1172" s="815"/>
      <c r="T1172" s="815"/>
    </row>
    <row r="1173" spans="2:20">
      <c r="B1173" s="219" t="s">
        <v>731</v>
      </c>
      <c r="C1173" s="809"/>
      <c r="D1173" s="811"/>
      <c r="E1173" s="710"/>
      <c r="F1173" s="710"/>
      <c r="G1173" s="710"/>
      <c r="H1173" s="709"/>
      <c r="I1173" s="827"/>
      <c r="J1173" s="413" t="s">
        <v>732</v>
      </c>
      <c r="K1173" s="165" t="s">
        <v>730</v>
      </c>
      <c r="L1173" s="815"/>
      <c r="M1173" s="815"/>
      <c r="N1173" s="808"/>
      <c r="O1173" s="821"/>
      <c r="P1173" s="409"/>
      <c r="Q1173" s="165" t="s">
        <v>730</v>
      </c>
      <c r="R1173" s="815"/>
      <c r="S1173" s="815"/>
      <c r="T1173" s="815"/>
    </row>
    <row r="1174" spans="2:20">
      <c r="B1174" s="219" t="s">
        <v>735</v>
      </c>
      <c r="C1174" s="809"/>
      <c r="D1174" s="811"/>
      <c r="E1174" s="710"/>
      <c r="F1174" s="710"/>
      <c r="G1174" s="710"/>
      <c r="H1174" s="709"/>
      <c r="I1174" s="827"/>
      <c r="J1174" s="413" t="s">
        <v>1117</v>
      </c>
      <c r="K1174" s="165" t="s">
        <v>719</v>
      </c>
      <c r="L1174" s="815"/>
      <c r="M1174" s="815"/>
      <c r="N1174" s="808"/>
      <c r="O1174" s="821"/>
      <c r="P1174" s="409"/>
      <c r="Q1174" s="165" t="s">
        <v>719</v>
      </c>
      <c r="R1174" s="815"/>
      <c r="S1174" s="815"/>
      <c r="T1174" s="815"/>
    </row>
    <row r="1175" spans="2:20">
      <c r="B1175" s="428" t="s">
        <v>853</v>
      </c>
      <c r="C1175" s="809"/>
      <c r="D1175" s="811"/>
      <c r="E1175" s="711"/>
      <c r="F1175" s="711"/>
      <c r="G1175" s="711"/>
      <c r="H1175" s="712"/>
      <c r="I1175" s="827"/>
      <c r="J1175" s="414" t="s">
        <v>844</v>
      </c>
      <c r="K1175" s="180" t="s">
        <v>739</v>
      </c>
      <c r="L1175" s="815"/>
      <c r="M1175" s="815"/>
      <c r="N1175" s="808"/>
      <c r="O1175" s="821"/>
      <c r="P1175" s="410"/>
      <c r="Q1175" s="180" t="s">
        <v>739</v>
      </c>
      <c r="R1175" s="815"/>
      <c r="S1175" s="815"/>
      <c r="T1175" s="815"/>
    </row>
    <row r="1176" spans="2:20">
      <c r="B1176" s="428" t="s">
        <v>842</v>
      </c>
      <c r="C1176" s="809"/>
      <c r="D1176" s="811"/>
      <c r="E1176" s="711"/>
      <c r="F1176" s="711"/>
      <c r="G1176" s="711"/>
      <c r="H1176" s="712"/>
      <c r="I1176" s="827"/>
      <c r="J1176" s="414" t="s">
        <v>843</v>
      </c>
      <c r="K1176" s="180" t="s">
        <v>730</v>
      </c>
      <c r="L1176" s="815"/>
      <c r="M1176" s="815"/>
      <c r="N1176" s="808"/>
      <c r="O1176" s="821"/>
      <c r="P1176" s="410"/>
      <c r="Q1176" s="180" t="s">
        <v>730</v>
      </c>
      <c r="R1176" s="815"/>
      <c r="S1176" s="815"/>
      <c r="T1176" s="815"/>
    </row>
    <row r="1177" spans="2:20">
      <c r="B1177" s="428" t="s">
        <v>839</v>
      </c>
      <c r="C1177" s="810"/>
      <c r="D1177" s="812"/>
      <c r="E1177" s="758"/>
      <c r="F1177" s="758"/>
      <c r="G1177" s="758"/>
      <c r="H1177" s="759"/>
      <c r="I1177" s="828"/>
      <c r="J1177" s="414" t="s">
        <v>840</v>
      </c>
      <c r="K1177" s="180" t="s">
        <v>730</v>
      </c>
      <c r="L1177" s="816"/>
      <c r="M1177" s="816"/>
      <c r="N1177" s="819"/>
      <c r="O1177" s="822"/>
      <c r="P1177" s="192"/>
      <c r="Q1177" s="180" t="s">
        <v>730</v>
      </c>
      <c r="R1177" s="816"/>
      <c r="S1177" s="816"/>
      <c r="T1177" s="816"/>
    </row>
    <row r="1178" spans="2:20">
      <c r="B1178" s="391" t="s">
        <v>1118</v>
      </c>
      <c r="C1178" s="194"/>
      <c r="D1178" s="194"/>
      <c r="E1178" s="675"/>
      <c r="F1178" s="675"/>
      <c r="G1178" s="675"/>
      <c r="H1178" s="675"/>
    </row>
    <row r="1179" spans="2:20">
      <c r="B1179" s="391"/>
      <c r="C1179" s="194"/>
      <c r="D1179" s="194"/>
      <c r="E1179" s="675"/>
      <c r="F1179" s="675"/>
      <c r="G1179" s="675"/>
      <c r="H1179" s="675"/>
    </row>
    <row r="1181" spans="2:20" ht="15.75">
      <c r="B1181" s="106" t="s">
        <v>1119</v>
      </c>
      <c r="C1181" s="194"/>
      <c r="D1181" s="194"/>
      <c r="E1181" s="675"/>
      <c r="F1181" s="675"/>
      <c r="G1181" s="675"/>
      <c r="H1181" s="675"/>
    </row>
    <row r="1182" spans="2:20">
      <c r="B1182" s="391"/>
      <c r="C1182" s="194"/>
      <c r="D1182" s="194"/>
      <c r="E1182" s="675"/>
      <c r="F1182" s="675"/>
      <c r="G1182" s="675"/>
      <c r="H1182" s="675"/>
    </row>
    <row r="1183" spans="2:20">
      <c r="B1183" s="109" t="s">
        <v>1120</v>
      </c>
      <c r="C1183" s="194"/>
      <c r="D1183" s="194"/>
      <c r="E1183" s="675"/>
      <c r="F1183" s="675"/>
      <c r="G1183" s="675"/>
      <c r="H1183" s="675"/>
    </row>
    <row r="1184" spans="2:20">
      <c r="B1184" s="110" t="s">
        <v>747</v>
      </c>
      <c r="C1184" s="111"/>
      <c r="D1184" s="196"/>
      <c r="E1184" s="676"/>
      <c r="F1184" s="676"/>
      <c r="G1184" s="676"/>
      <c r="H1184" s="677"/>
      <c r="I1184" s="113"/>
      <c r="J1184" s="113"/>
      <c r="K1184" s="114"/>
      <c r="L1184" s="116"/>
      <c r="M1184" s="197"/>
      <c r="N1184" s="117"/>
      <c r="O1184" s="196"/>
      <c r="P1184" s="113"/>
      <c r="Q1184" s="116"/>
      <c r="R1184" s="116"/>
      <c r="S1184" s="199"/>
      <c r="T1184" s="200"/>
    </row>
    <row r="1185" spans="1:21" ht="40.5">
      <c r="B1185" s="201" t="s">
        <v>1113</v>
      </c>
      <c r="C1185" s="596" t="s">
        <v>1121</v>
      </c>
      <c r="D1185" s="203"/>
      <c r="E1185" s="520"/>
      <c r="F1185" s="520"/>
      <c r="G1185" s="520"/>
      <c r="H1185" s="678"/>
      <c r="I1185" s="204"/>
      <c r="J1185" s="209"/>
      <c r="K1185" s="205"/>
      <c r="L1185" s="206"/>
      <c r="M1185" s="206"/>
      <c r="N1185" s="426" t="s">
        <v>414</v>
      </c>
      <c r="O1185" s="427"/>
      <c r="P1185" s="209"/>
      <c r="Q1185" s="206"/>
      <c r="R1185" s="206"/>
      <c r="S1185" s="209"/>
      <c r="T1185" s="209" t="s">
        <v>414</v>
      </c>
    </row>
    <row r="1186" spans="1:21" ht="14.25" customHeight="1">
      <c r="B1186" s="219" t="s">
        <v>718</v>
      </c>
      <c r="C1186" s="808" t="s">
        <v>1419</v>
      </c>
      <c r="D1186" s="811"/>
      <c r="E1186" s="710"/>
      <c r="F1186" s="710"/>
      <c r="G1186" s="710"/>
      <c r="H1186" s="709"/>
      <c r="I1186" s="813"/>
      <c r="J1186" s="407"/>
      <c r="K1186" s="165"/>
      <c r="L1186" s="815"/>
      <c r="M1186" s="815"/>
      <c r="N1186" s="808"/>
      <c r="O1186" s="821"/>
      <c r="P1186" s="409"/>
      <c r="Q1186" s="165"/>
      <c r="R1186" s="815"/>
      <c r="S1186" s="815"/>
      <c r="T1186" s="815"/>
    </row>
    <row r="1187" spans="1:21">
      <c r="B1187" s="593" t="s">
        <v>697</v>
      </c>
      <c r="C1187" s="808"/>
      <c r="D1187" s="811"/>
      <c r="E1187" s="710"/>
      <c r="F1187" s="710"/>
      <c r="G1187" s="710"/>
      <c r="H1187" s="709"/>
      <c r="I1187" s="813"/>
      <c r="J1187" s="221"/>
      <c r="K1187" s="595"/>
      <c r="L1187" s="815"/>
      <c r="M1187" s="815"/>
      <c r="N1187" s="808"/>
      <c r="O1187" s="821"/>
      <c r="P1187" s="409"/>
      <c r="Q1187" s="180"/>
      <c r="R1187" s="815"/>
      <c r="S1187" s="815"/>
      <c r="T1187" s="815"/>
    </row>
    <row r="1188" spans="1:21">
      <c r="B1188" s="593" t="s">
        <v>716</v>
      </c>
      <c r="C1188" s="808"/>
      <c r="D1188" s="811"/>
      <c r="E1188" s="710"/>
      <c r="F1188" s="710"/>
      <c r="G1188" s="710"/>
      <c r="H1188" s="709"/>
      <c r="I1188" s="813"/>
      <c r="J1188" s="221"/>
      <c r="K1188" s="595"/>
      <c r="L1188" s="815"/>
      <c r="M1188" s="815"/>
      <c r="N1188" s="808"/>
      <c r="O1188" s="821"/>
      <c r="P1188" s="409"/>
      <c r="Q1188" s="180"/>
      <c r="R1188" s="815"/>
      <c r="S1188" s="815"/>
      <c r="T1188" s="815"/>
    </row>
    <row r="1189" spans="1:21">
      <c r="B1189" s="428" t="s">
        <v>718</v>
      </c>
      <c r="C1189" s="808"/>
      <c r="D1189" s="811"/>
      <c r="E1189" s="711"/>
      <c r="F1189" s="711"/>
      <c r="G1189" s="711"/>
      <c r="H1189" s="712"/>
      <c r="I1189" s="813"/>
      <c r="J1189" s="189"/>
      <c r="K1189" s="180"/>
      <c r="L1189" s="815"/>
      <c r="M1189" s="815"/>
      <c r="N1189" s="808"/>
      <c r="O1189" s="821"/>
      <c r="P1189" s="410"/>
      <c r="Q1189" s="180"/>
      <c r="R1189" s="815"/>
      <c r="S1189" s="815"/>
      <c r="T1189" s="815"/>
    </row>
    <row r="1190" spans="1:21" ht="14.25" customHeight="1">
      <c r="B1190" s="219" t="s">
        <v>721</v>
      </c>
      <c r="C1190" s="808"/>
      <c r="D1190" s="811"/>
      <c r="E1190" s="710"/>
      <c r="F1190" s="710"/>
      <c r="G1190" s="710"/>
      <c r="H1190" s="709"/>
      <c r="I1190" s="813"/>
      <c r="J1190" s="221"/>
      <c r="K1190" s="165"/>
      <c r="L1190" s="815"/>
      <c r="M1190" s="815"/>
      <c r="N1190" s="808"/>
      <c r="O1190" s="821"/>
      <c r="P1190" s="409"/>
      <c r="Q1190" s="165"/>
      <c r="R1190" s="815"/>
      <c r="S1190" s="815"/>
      <c r="T1190" s="815"/>
    </row>
    <row r="1191" spans="1:21">
      <c r="B1191" s="219" t="s">
        <v>723</v>
      </c>
      <c r="C1191" s="808"/>
      <c r="D1191" s="811"/>
      <c r="E1191" s="710"/>
      <c r="F1191" s="710"/>
      <c r="G1191" s="710"/>
      <c r="H1191" s="709"/>
      <c r="I1191" s="813"/>
      <c r="J1191" s="221"/>
      <c r="K1191" s="165"/>
      <c r="L1191" s="815"/>
      <c r="M1191" s="815"/>
      <c r="N1191" s="808"/>
      <c r="O1191" s="821"/>
      <c r="P1191" s="409"/>
      <c r="Q1191" s="165"/>
      <c r="R1191" s="815"/>
      <c r="S1191" s="815"/>
      <c r="T1191" s="815"/>
      <c r="U1191" s="186"/>
    </row>
    <row r="1192" spans="1:21">
      <c r="B1192" s="219" t="s">
        <v>729</v>
      </c>
      <c r="C1192" s="809"/>
      <c r="D1192" s="811"/>
      <c r="E1192" s="710"/>
      <c r="F1192" s="710"/>
      <c r="G1192" s="710"/>
      <c r="H1192" s="709"/>
      <c r="I1192" s="813"/>
      <c r="J1192" s="221"/>
      <c r="K1192" s="165"/>
      <c r="L1192" s="815"/>
      <c r="M1192" s="815"/>
      <c r="N1192" s="808"/>
      <c r="O1192" s="821"/>
      <c r="P1192" s="409"/>
      <c r="Q1192" s="165"/>
      <c r="R1192" s="815"/>
      <c r="S1192" s="815"/>
      <c r="T1192" s="815"/>
    </row>
    <row r="1193" spans="1:21" s="186" customFormat="1">
      <c r="A1193" s="176"/>
      <c r="B1193" s="593" t="s">
        <v>727</v>
      </c>
      <c r="C1193" s="809"/>
      <c r="D1193" s="811"/>
      <c r="E1193" s="710"/>
      <c r="F1193" s="710"/>
      <c r="G1193" s="710"/>
      <c r="H1193" s="709"/>
      <c r="I1193" s="813"/>
      <c r="J1193" s="221"/>
      <c r="K1193" s="595"/>
      <c r="L1193" s="815"/>
      <c r="M1193" s="815"/>
      <c r="N1193" s="808"/>
      <c r="O1193" s="821"/>
      <c r="P1193" s="409"/>
      <c r="Q1193" s="180"/>
      <c r="R1193" s="815"/>
      <c r="S1193" s="815"/>
      <c r="T1193" s="815"/>
      <c r="U1193" s="103"/>
    </row>
    <row r="1194" spans="1:21">
      <c r="B1194" s="593" t="s">
        <v>728</v>
      </c>
      <c r="C1194" s="809"/>
      <c r="D1194" s="811"/>
      <c r="E1194" s="710"/>
      <c r="F1194" s="710"/>
      <c r="G1194" s="710"/>
      <c r="H1194" s="709"/>
      <c r="I1194" s="813"/>
      <c r="J1194" s="221"/>
      <c r="K1194" s="595"/>
      <c r="L1194" s="815"/>
      <c r="M1194" s="815"/>
      <c r="N1194" s="808"/>
      <c r="O1194" s="821"/>
      <c r="P1194" s="409"/>
      <c r="Q1194" s="180"/>
      <c r="R1194" s="815"/>
      <c r="S1194" s="815"/>
      <c r="T1194" s="815"/>
    </row>
    <row r="1195" spans="1:21">
      <c r="B1195" s="219" t="s">
        <v>729</v>
      </c>
      <c r="C1195" s="809"/>
      <c r="D1195" s="811"/>
      <c r="E1195" s="710"/>
      <c r="F1195" s="710"/>
      <c r="G1195" s="710"/>
      <c r="H1195" s="709"/>
      <c r="I1195" s="813"/>
      <c r="J1195" s="221"/>
      <c r="K1195" s="165"/>
      <c r="L1195" s="815"/>
      <c r="M1195" s="815"/>
      <c r="N1195" s="808"/>
      <c r="O1195" s="821"/>
      <c r="P1195" s="409"/>
      <c r="Q1195" s="165"/>
      <c r="R1195" s="815"/>
      <c r="S1195" s="815"/>
      <c r="T1195" s="815"/>
    </row>
    <row r="1196" spans="1:21">
      <c r="B1196" s="219" t="s">
        <v>765</v>
      </c>
      <c r="C1196" s="809"/>
      <c r="D1196" s="811"/>
      <c r="E1196" s="710"/>
      <c r="F1196" s="710"/>
      <c r="G1196" s="710"/>
      <c r="H1196" s="709"/>
      <c r="I1196" s="813"/>
      <c r="J1196" s="221"/>
      <c r="K1196" s="165"/>
      <c r="L1196" s="815"/>
      <c r="M1196" s="815"/>
      <c r="N1196" s="808"/>
      <c r="O1196" s="821"/>
      <c r="P1196" s="409"/>
      <c r="Q1196" s="165"/>
      <c r="R1196" s="815"/>
      <c r="S1196" s="815"/>
      <c r="T1196" s="815"/>
    </row>
    <row r="1197" spans="1:21">
      <c r="B1197" s="219" t="s">
        <v>731</v>
      </c>
      <c r="C1197" s="809"/>
      <c r="D1197" s="811"/>
      <c r="E1197" s="710"/>
      <c r="F1197" s="710"/>
      <c r="G1197" s="710"/>
      <c r="H1197" s="709"/>
      <c r="I1197" s="813"/>
      <c r="J1197" s="221"/>
      <c r="K1197" s="137"/>
      <c r="L1197" s="815"/>
      <c r="M1197" s="815"/>
      <c r="N1197" s="808"/>
      <c r="O1197" s="821"/>
      <c r="P1197" s="409"/>
      <c r="Q1197" s="165"/>
      <c r="R1197" s="815"/>
      <c r="S1197" s="815"/>
      <c r="T1197" s="815"/>
    </row>
    <row r="1198" spans="1:21">
      <c r="B1198" s="219" t="s">
        <v>735</v>
      </c>
      <c r="C1198" s="809"/>
      <c r="D1198" s="811"/>
      <c r="E1198" s="710"/>
      <c r="F1198" s="710"/>
      <c r="G1198" s="710"/>
      <c r="H1198" s="709"/>
      <c r="I1198" s="813"/>
      <c r="J1198" s="221"/>
      <c r="K1198" s="137"/>
      <c r="L1198" s="815"/>
      <c r="M1198" s="815"/>
      <c r="N1198" s="808"/>
      <c r="O1198" s="821"/>
      <c r="P1198" s="409"/>
      <c r="Q1198" s="165"/>
      <c r="R1198" s="815"/>
      <c r="S1198" s="815"/>
      <c r="T1198" s="815"/>
    </row>
    <row r="1199" spans="1:21">
      <c r="B1199" s="428" t="s">
        <v>853</v>
      </c>
      <c r="C1199" s="809"/>
      <c r="D1199" s="811"/>
      <c r="E1199" s="711"/>
      <c r="F1199" s="711"/>
      <c r="G1199" s="711"/>
      <c r="H1199" s="712"/>
      <c r="I1199" s="813"/>
      <c r="J1199" s="189"/>
      <c r="K1199" s="181"/>
      <c r="L1199" s="815"/>
      <c r="M1199" s="815"/>
      <c r="N1199" s="808"/>
      <c r="O1199" s="821"/>
      <c r="P1199" s="410"/>
      <c r="Q1199" s="180"/>
      <c r="R1199" s="815"/>
      <c r="S1199" s="815"/>
      <c r="T1199" s="815"/>
    </row>
    <row r="1200" spans="1:21">
      <c r="B1200" s="428" t="s">
        <v>842</v>
      </c>
      <c r="C1200" s="809"/>
      <c r="D1200" s="811"/>
      <c r="E1200" s="711"/>
      <c r="F1200" s="711"/>
      <c r="G1200" s="711"/>
      <c r="H1200" s="712"/>
      <c r="I1200" s="813"/>
      <c r="J1200" s="189"/>
      <c r="K1200" s="181"/>
      <c r="L1200" s="815"/>
      <c r="M1200" s="815"/>
      <c r="N1200" s="808"/>
      <c r="O1200" s="821"/>
      <c r="P1200" s="410"/>
      <c r="Q1200" s="180"/>
      <c r="R1200" s="815"/>
      <c r="S1200" s="815"/>
      <c r="T1200" s="815"/>
    </row>
    <row r="1201" spans="1:21">
      <c r="B1201" s="428" t="s">
        <v>839</v>
      </c>
      <c r="C1201" s="810"/>
      <c r="D1201" s="812"/>
      <c r="E1201" s="758"/>
      <c r="F1201" s="758"/>
      <c r="G1201" s="758"/>
      <c r="H1201" s="759"/>
      <c r="I1201" s="814"/>
      <c r="J1201" s="192"/>
      <c r="K1201" s="180"/>
      <c r="L1201" s="816"/>
      <c r="M1201" s="816"/>
      <c r="N1201" s="819"/>
      <c r="O1201" s="822"/>
      <c r="P1201" s="192"/>
      <c r="Q1201" s="180"/>
      <c r="R1201" s="816"/>
      <c r="S1201" s="816"/>
      <c r="T1201" s="816"/>
      <c r="U1201" s="186"/>
    </row>
    <row r="1202" spans="1:21">
      <c r="B1202" s="391"/>
      <c r="C1202" s="194"/>
      <c r="D1202" s="194"/>
      <c r="E1202" s="675"/>
      <c r="F1202" s="675"/>
      <c r="G1202" s="675"/>
      <c r="H1202" s="675"/>
      <c r="U1202" s="186"/>
    </row>
    <row r="1203" spans="1:21" s="186" customFormat="1">
      <c r="A1203" s="176"/>
      <c r="B1203" s="110" t="s">
        <v>747</v>
      </c>
      <c r="C1203" s="111"/>
      <c r="D1203" s="196"/>
      <c r="E1203" s="676"/>
      <c r="F1203" s="676"/>
      <c r="G1203" s="676"/>
      <c r="H1203" s="677"/>
      <c r="I1203" s="113"/>
      <c r="J1203" s="113"/>
      <c r="K1203" s="114"/>
      <c r="L1203" s="116"/>
      <c r="M1203" s="197"/>
      <c r="N1203" s="117"/>
      <c r="O1203" s="196"/>
      <c r="P1203" s="113"/>
      <c r="Q1203" s="116"/>
      <c r="R1203" s="116"/>
      <c r="S1203" s="199"/>
      <c r="T1203" s="200"/>
    </row>
    <row r="1204" spans="1:21" s="186" customFormat="1" ht="40.5">
      <c r="A1204" s="176"/>
      <c r="B1204" s="201" t="s">
        <v>1113</v>
      </c>
      <c r="C1204" s="596" t="s">
        <v>1122</v>
      </c>
      <c r="D1204" s="203"/>
      <c r="E1204" s="520"/>
      <c r="F1204" s="520"/>
      <c r="G1204" s="520"/>
      <c r="H1204" s="678"/>
      <c r="I1204" s="204"/>
      <c r="J1204" s="209"/>
      <c r="K1204" s="205"/>
      <c r="L1204" s="206"/>
      <c r="M1204" s="206"/>
      <c r="N1204" s="426" t="s">
        <v>414</v>
      </c>
      <c r="O1204" s="427"/>
      <c r="P1204" s="209"/>
      <c r="Q1204" s="206"/>
      <c r="R1204" s="206"/>
      <c r="S1204" s="209"/>
      <c r="T1204" s="209" t="s">
        <v>414</v>
      </c>
      <c r="U1204" s="103"/>
    </row>
    <row r="1205" spans="1:21" s="186" customFormat="1" ht="14.25" customHeight="1">
      <c r="A1205" s="176"/>
      <c r="B1205" s="219" t="s">
        <v>718</v>
      </c>
      <c r="C1205" s="807" t="s">
        <v>1123</v>
      </c>
      <c r="D1205" s="811"/>
      <c r="E1205" s="710"/>
      <c r="F1205" s="710"/>
      <c r="G1205" s="710"/>
      <c r="H1205" s="709"/>
      <c r="I1205" s="813"/>
      <c r="J1205" s="407"/>
      <c r="K1205" s="165"/>
      <c r="L1205" s="815"/>
      <c r="M1205" s="815"/>
      <c r="N1205" s="808"/>
      <c r="O1205" s="821"/>
      <c r="P1205" s="409"/>
      <c r="Q1205" s="165"/>
      <c r="R1205" s="815"/>
      <c r="S1205" s="815"/>
      <c r="T1205" s="815"/>
      <c r="U1205" s="103"/>
    </row>
    <row r="1206" spans="1:21">
      <c r="B1206" s="593" t="s">
        <v>697</v>
      </c>
      <c r="C1206" s="808"/>
      <c r="D1206" s="811"/>
      <c r="E1206" s="710"/>
      <c r="F1206" s="710"/>
      <c r="G1206" s="710"/>
      <c r="H1206" s="709"/>
      <c r="I1206" s="813"/>
      <c r="J1206" s="221"/>
      <c r="K1206" s="595"/>
      <c r="L1206" s="815"/>
      <c r="M1206" s="815"/>
      <c r="N1206" s="808"/>
      <c r="O1206" s="821"/>
      <c r="P1206" s="409"/>
      <c r="Q1206" s="180"/>
      <c r="R1206" s="815"/>
      <c r="S1206" s="815"/>
      <c r="T1206" s="815"/>
    </row>
    <row r="1207" spans="1:21">
      <c r="B1207" s="593" t="s">
        <v>716</v>
      </c>
      <c r="C1207" s="808"/>
      <c r="D1207" s="811"/>
      <c r="E1207" s="710"/>
      <c r="F1207" s="710"/>
      <c r="G1207" s="710"/>
      <c r="H1207" s="709"/>
      <c r="I1207" s="813"/>
      <c r="J1207" s="221"/>
      <c r="K1207" s="595"/>
      <c r="L1207" s="815"/>
      <c r="M1207" s="815"/>
      <c r="N1207" s="808"/>
      <c r="O1207" s="821"/>
      <c r="P1207" s="409"/>
      <c r="Q1207" s="180"/>
      <c r="R1207" s="815"/>
      <c r="S1207" s="815"/>
      <c r="T1207" s="815"/>
    </row>
    <row r="1208" spans="1:21">
      <c r="B1208" s="428" t="s">
        <v>718</v>
      </c>
      <c r="C1208" s="808"/>
      <c r="D1208" s="811"/>
      <c r="E1208" s="711"/>
      <c r="F1208" s="711"/>
      <c r="G1208" s="711"/>
      <c r="H1208" s="712"/>
      <c r="I1208" s="813"/>
      <c r="J1208" s="189"/>
      <c r="K1208" s="180"/>
      <c r="L1208" s="815"/>
      <c r="M1208" s="815"/>
      <c r="N1208" s="808"/>
      <c r="O1208" s="821"/>
      <c r="P1208" s="410"/>
      <c r="Q1208" s="180"/>
      <c r="R1208" s="815"/>
      <c r="S1208" s="815"/>
      <c r="T1208" s="815"/>
    </row>
    <row r="1209" spans="1:21">
      <c r="B1209" s="219" t="s">
        <v>721</v>
      </c>
      <c r="C1209" s="808"/>
      <c r="D1209" s="811"/>
      <c r="E1209" s="710"/>
      <c r="F1209" s="710"/>
      <c r="G1209" s="710"/>
      <c r="H1209" s="709"/>
      <c r="I1209" s="813"/>
      <c r="J1209" s="221"/>
      <c r="K1209" s="165"/>
      <c r="L1209" s="815"/>
      <c r="M1209" s="815"/>
      <c r="N1209" s="808"/>
      <c r="O1209" s="821"/>
      <c r="P1209" s="409"/>
      <c r="Q1209" s="165"/>
      <c r="R1209" s="815"/>
      <c r="S1209" s="815"/>
      <c r="T1209" s="815"/>
    </row>
    <row r="1210" spans="1:21">
      <c r="B1210" s="219" t="s">
        <v>723</v>
      </c>
      <c r="C1210" s="808"/>
      <c r="D1210" s="811"/>
      <c r="E1210" s="710"/>
      <c r="F1210" s="710"/>
      <c r="G1210" s="710"/>
      <c r="H1210" s="709"/>
      <c r="I1210" s="813"/>
      <c r="J1210" s="221"/>
      <c r="K1210" s="165"/>
      <c r="L1210" s="815"/>
      <c r="M1210" s="815"/>
      <c r="N1210" s="808"/>
      <c r="O1210" s="821"/>
      <c r="P1210" s="409"/>
      <c r="Q1210" s="165"/>
      <c r="R1210" s="815"/>
      <c r="S1210" s="815"/>
      <c r="T1210" s="815"/>
    </row>
    <row r="1211" spans="1:21">
      <c r="B1211" s="219" t="s">
        <v>729</v>
      </c>
      <c r="C1211" s="809"/>
      <c r="D1211" s="811"/>
      <c r="E1211" s="710"/>
      <c r="F1211" s="710"/>
      <c r="G1211" s="710"/>
      <c r="H1211" s="709"/>
      <c r="I1211" s="813"/>
      <c r="J1211" s="221"/>
      <c r="K1211" s="165"/>
      <c r="L1211" s="815"/>
      <c r="M1211" s="815"/>
      <c r="N1211" s="808"/>
      <c r="O1211" s="821"/>
      <c r="P1211" s="409"/>
      <c r="Q1211" s="165"/>
      <c r="R1211" s="815"/>
      <c r="S1211" s="815"/>
      <c r="T1211" s="815"/>
    </row>
    <row r="1212" spans="1:21">
      <c r="B1212" s="593" t="s">
        <v>727</v>
      </c>
      <c r="C1212" s="809"/>
      <c r="D1212" s="811"/>
      <c r="E1212" s="710"/>
      <c r="F1212" s="710"/>
      <c r="G1212" s="710"/>
      <c r="H1212" s="709"/>
      <c r="I1212" s="813"/>
      <c r="J1212" s="221"/>
      <c r="K1212" s="595"/>
      <c r="L1212" s="815"/>
      <c r="M1212" s="815"/>
      <c r="N1212" s="808"/>
      <c r="O1212" s="821"/>
      <c r="P1212" s="409"/>
      <c r="Q1212" s="180"/>
      <c r="R1212" s="815"/>
      <c r="S1212" s="815"/>
      <c r="T1212" s="815"/>
    </row>
    <row r="1213" spans="1:21">
      <c r="B1213" s="593" t="s">
        <v>728</v>
      </c>
      <c r="C1213" s="809"/>
      <c r="D1213" s="811"/>
      <c r="E1213" s="710"/>
      <c r="F1213" s="710"/>
      <c r="G1213" s="710"/>
      <c r="H1213" s="709"/>
      <c r="I1213" s="813"/>
      <c r="J1213" s="221"/>
      <c r="K1213" s="595"/>
      <c r="L1213" s="815"/>
      <c r="M1213" s="815"/>
      <c r="N1213" s="808"/>
      <c r="O1213" s="821"/>
      <c r="P1213" s="409"/>
      <c r="Q1213" s="180"/>
      <c r="R1213" s="815"/>
      <c r="S1213" s="815"/>
      <c r="T1213" s="815"/>
    </row>
    <row r="1214" spans="1:21" ht="14.25" customHeight="1">
      <c r="B1214" s="219" t="s">
        <v>729</v>
      </c>
      <c r="C1214" s="809"/>
      <c r="D1214" s="811"/>
      <c r="E1214" s="710"/>
      <c r="F1214" s="710"/>
      <c r="G1214" s="710"/>
      <c r="H1214" s="709"/>
      <c r="I1214" s="813"/>
      <c r="J1214" s="221"/>
      <c r="K1214" s="165"/>
      <c r="L1214" s="815"/>
      <c r="M1214" s="815"/>
      <c r="N1214" s="808"/>
      <c r="O1214" s="821"/>
      <c r="P1214" s="409"/>
      <c r="Q1214" s="165"/>
      <c r="R1214" s="815"/>
      <c r="S1214" s="815"/>
      <c r="T1214" s="815"/>
    </row>
    <row r="1215" spans="1:21">
      <c r="B1215" s="219" t="s">
        <v>765</v>
      </c>
      <c r="C1215" s="809"/>
      <c r="D1215" s="811"/>
      <c r="E1215" s="710"/>
      <c r="F1215" s="710"/>
      <c r="G1215" s="710"/>
      <c r="H1215" s="709"/>
      <c r="I1215" s="813"/>
      <c r="J1215" s="221"/>
      <c r="K1215" s="165"/>
      <c r="L1215" s="815"/>
      <c r="M1215" s="815"/>
      <c r="N1215" s="808"/>
      <c r="O1215" s="821"/>
      <c r="P1215" s="409"/>
      <c r="Q1215" s="165"/>
      <c r="R1215" s="815"/>
      <c r="S1215" s="815"/>
      <c r="T1215" s="815"/>
      <c r="U1215" s="186"/>
    </row>
    <row r="1216" spans="1:21">
      <c r="B1216" s="219" t="s">
        <v>731</v>
      </c>
      <c r="C1216" s="809"/>
      <c r="D1216" s="811"/>
      <c r="E1216" s="710"/>
      <c r="F1216" s="710"/>
      <c r="G1216" s="710"/>
      <c r="H1216" s="709"/>
      <c r="I1216" s="813"/>
      <c r="J1216" s="221"/>
      <c r="K1216" s="137"/>
      <c r="L1216" s="815"/>
      <c r="M1216" s="815"/>
      <c r="N1216" s="808"/>
      <c r="O1216" s="821"/>
      <c r="P1216" s="409"/>
      <c r="Q1216" s="165"/>
      <c r="R1216" s="815"/>
      <c r="S1216" s="815"/>
      <c r="T1216" s="815"/>
    </row>
    <row r="1217" spans="1:21" s="186" customFormat="1">
      <c r="A1217" s="176"/>
      <c r="B1217" s="219" t="s">
        <v>735</v>
      </c>
      <c r="C1217" s="809"/>
      <c r="D1217" s="811"/>
      <c r="E1217" s="710"/>
      <c r="F1217" s="710"/>
      <c r="G1217" s="710"/>
      <c r="H1217" s="709"/>
      <c r="I1217" s="813"/>
      <c r="J1217" s="221"/>
      <c r="K1217" s="137"/>
      <c r="L1217" s="815"/>
      <c r="M1217" s="815"/>
      <c r="N1217" s="808"/>
      <c r="O1217" s="821"/>
      <c r="P1217" s="409"/>
      <c r="Q1217" s="165"/>
      <c r="R1217" s="815"/>
      <c r="S1217" s="815"/>
      <c r="T1217" s="815"/>
      <c r="U1217" s="103"/>
    </row>
    <row r="1218" spans="1:21">
      <c r="B1218" s="428" t="s">
        <v>853</v>
      </c>
      <c r="C1218" s="809"/>
      <c r="D1218" s="811"/>
      <c r="E1218" s="711"/>
      <c r="F1218" s="711"/>
      <c r="G1218" s="711"/>
      <c r="H1218" s="712"/>
      <c r="I1218" s="813"/>
      <c r="J1218" s="189"/>
      <c r="K1218" s="181"/>
      <c r="L1218" s="815"/>
      <c r="M1218" s="815"/>
      <c r="N1218" s="808"/>
      <c r="O1218" s="821"/>
      <c r="P1218" s="410"/>
      <c r="Q1218" s="180"/>
      <c r="R1218" s="815"/>
      <c r="S1218" s="815"/>
      <c r="T1218" s="815"/>
    </row>
    <row r="1219" spans="1:21">
      <c r="B1219" s="428" t="s">
        <v>842</v>
      </c>
      <c r="C1219" s="809"/>
      <c r="D1219" s="811"/>
      <c r="E1219" s="711"/>
      <c r="F1219" s="711"/>
      <c r="G1219" s="711"/>
      <c r="H1219" s="712"/>
      <c r="I1219" s="813"/>
      <c r="J1219" s="189"/>
      <c r="K1219" s="181"/>
      <c r="L1219" s="815"/>
      <c r="M1219" s="815"/>
      <c r="N1219" s="808"/>
      <c r="O1219" s="821"/>
      <c r="P1219" s="410"/>
      <c r="Q1219" s="180"/>
      <c r="R1219" s="815"/>
      <c r="S1219" s="815"/>
      <c r="T1219" s="815"/>
    </row>
    <row r="1220" spans="1:21">
      <c r="B1220" s="428" t="s">
        <v>839</v>
      </c>
      <c r="C1220" s="810"/>
      <c r="D1220" s="812"/>
      <c r="E1220" s="758"/>
      <c r="F1220" s="758"/>
      <c r="G1220" s="758"/>
      <c r="H1220" s="759"/>
      <c r="I1220" s="814"/>
      <c r="J1220" s="192"/>
      <c r="K1220" s="180"/>
      <c r="L1220" s="816"/>
      <c r="M1220" s="816"/>
      <c r="N1220" s="819"/>
      <c r="O1220" s="822"/>
      <c r="P1220" s="192"/>
      <c r="Q1220" s="180"/>
      <c r="R1220" s="816"/>
      <c r="S1220" s="816"/>
      <c r="T1220" s="816"/>
    </row>
    <row r="1221" spans="1:21">
      <c r="B1221" s="391" t="s">
        <v>1124</v>
      </c>
      <c r="C1221" s="194"/>
      <c r="D1221" s="194"/>
      <c r="E1221" s="675"/>
      <c r="F1221" s="675"/>
      <c r="G1221" s="675"/>
      <c r="H1221" s="675"/>
    </row>
    <row r="1223" spans="1:21" ht="15.75">
      <c r="B1223" s="106" t="s">
        <v>1125</v>
      </c>
      <c r="C1223" s="194"/>
      <c r="D1223" s="194"/>
      <c r="E1223" s="675"/>
      <c r="F1223" s="675"/>
      <c r="G1223" s="675"/>
      <c r="H1223" s="675"/>
    </row>
    <row r="1224" spans="1:21">
      <c r="B1224" s="391"/>
      <c r="C1224" s="194"/>
      <c r="D1224" s="194"/>
      <c r="E1224" s="675"/>
      <c r="F1224" s="675"/>
      <c r="G1224" s="675"/>
      <c r="H1224" s="675"/>
    </row>
    <row r="1225" spans="1:21">
      <c r="B1225" s="109" t="s">
        <v>1126</v>
      </c>
      <c r="C1225" s="194"/>
      <c r="D1225" s="194"/>
      <c r="E1225" s="675"/>
      <c r="F1225" s="675"/>
      <c r="G1225" s="675"/>
      <c r="H1225" s="675"/>
      <c r="U1225" s="186"/>
    </row>
    <row r="1226" spans="1:21">
      <c r="B1226" s="110" t="s">
        <v>747</v>
      </c>
      <c r="C1226" s="111"/>
      <c r="D1226" s="196"/>
      <c r="E1226" s="676"/>
      <c r="F1226" s="676"/>
      <c r="G1226" s="676"/>
      <c r="H1226" s="677"/>
      <c r="I1226" s="113"/>
      <c r="J1226" s="113"/>
      <c r="K1226" s="114"/>
      <c r="L1226" s="116"/>
      <c r="M1226" s="197"/>
      <c r="N1226" s="117"/>
      <c r="O1226" s="196"/>
      <c r="P1226" s="113"/>
      <c r="Q1226" s="116"/>
      <c r="R1226" s="116"/>
      <c r="S1226" s="199"/>
      <c r="T1226" s="200"/>
      <c r="U1226" s="186"/>
    </row>
    <row r="1227" spans="1:21" s="186" customFormat="1" ht="40.5">
      <c r="A1227" s="176"/>
      <c r="B1227" s="201" t="s">
        <v>1113</v>
      </c>
      <c r="C1227" s="596" t="s">
        <v>1121</v>
      </c>
      <c r="D1227" s="203"/>
      <c r="E1227" s="520"/>
      <c r="F1227" s="520"/>
      <c r="G1227" s="520"/>
      <c r="H1227" s="678"/>
      <c r="I1227" s="204"/>
      <c r="J1227" s="209"/>
      <c r="K1227" s="205"/>
      <c r="L1227" s="206"/>
      <c r="M1227" s="206"/>
      <c r="N1227" s="426" t="s">
        <v>414</v>
      </c>
      <c r="O1227" s="427"/>
      <c r="P1227" s="209"/>
      <c r="Q1227" s="206"/>
      <c r="R1227" s="206"/>
      <c r="S1227" s="209"/>
      <c r="T1227" s="209" t="s">
        <v>414</v>
      </c>
    </row>
    <row r="1228" spans="1:21" s="186" customFormat="1" ht="14.25" customHeight="1">
      <c r="A1228" s="176"/>
      <c r="B1228" s="593" t="s">
        <v>1127</v>
      </c>
      <c r="C1228" s="824" t="s">
        <v>1128</v>
      </c>
      <c r="D1228" s="825"/>
      <c r="E1228" s="679"/>
      <c r="F1228" s="679"/>
      <c r="G1228" s="679"/>
      <c r="H1228" s="680"/>
      <c r="I1228" s="826"/>
      <c r="J1228" s="407"/>
      <c r="K1228" s="597"/>
      <c r="L1228" s="823"/>
      <c r="M1228" s="823"/>
      <c r="N1228" s="818"/>
      <c r="O1228" s="820"/>
      <c r="P1228" s="407"/>
      <c r="Q1228" s="597"/>
      <c r="R1228" s="823"/>
      <c r="S1228" s="823"/>
      <c r="T1228" s="823"/>
      <c r="U1228" s="103"/>
    </row>
    <row r="1229" spans="1:21" s="186" customFormat="1">
      <c r="A1229" s="176"/>
      <c r="B1229" s="593" t="s">
        <v>1129</v>
      </c>
      <c r="C1229" s="809"/>
      <c r="D1229" s="811"/>
      <c r="E1229" s="710"/>
      <c r="F1229" s="710"/>
      <c r="G1229" s="710"/>
      <c r="H1229" s="709"/>
      <c r="I1229" s="827"/>
      <c r="J1229" s="221"/>
      <c r="K1229" s="180"/>
      <c r="L1229" s="815"/>
      <c r="M1229" s="815"/>
      <c r="N1229" s="808"/>
      <c r="O1229" s="821"/>
      <c r="P1229" s="409"/>
      <c r="Q1229" s="180"/>
      <c r="R1229" s="815"/>
      <c r="S1229" s="815"/>
      <c r="T1229" s="815"/>
      <c r="U1229" s="103"/>
    </row>
    <row r="1230" spans="1:21">
      <c r="B1230" s="593" t="s">
        <v>1130</v>
      </c>
      <c r="C1230" s="809"/>
      <c r="D1230" s="811"/>
      <c r="E1230" s="710"/>
      <c r="F1230" s="710"/>
      <c r="G1230" s="710"/>
      <c r="H1230" s="709"/>
      <c r="I1230" s="827"/>
      <c r="J1230" s="221"/>
      <c r="K1230" s="180"/>
      <c r="L1230" s="815"/>
      <c r="M1230" s="815"/>
      <c r="N1230" s="808"/>
      <c r="O1230" s="821"/>
      <c r="P1230" s="409"/>
      <c r="Q1230" s="180"/>
      <c r="R1230" s="815"/>
      <c r="S1230" s="815"/>
      <c r="T1230" s="815"/>
    </row>
    <row r="1231" spans="1:21">
      <c r="B1231" s="219"/>
      <c r="C1231" s="810"/>
      <c r="D1231" s="812"/>
      <c r="E1231" s="728"/>
      <c r="F1231" s="728"/>
      <c r="G1231" s="728"/>
      <c r="H1231" s="729"/>
      <c r="I1231" s="828"/>
      <c r="J1231" s="411"/>
      <c r="K1231" s="165"/>
      <c r="L1231" s="816"/>
      <c r="M1231" s="816"/>
      <c r="N1231" s="819"/>
      <c r="O1231" s="822"/>
      <c r="P1231" s="411"/>
      <c r="Q1231" s="165"/>
      <c r="R1231" s="816"/>
      <c r="S1231" s="816"/>
      <c r="T1231" s="816"/>
    </row>
    <row r="1232" spans="1:21">
      <c r="B1232" s="391"/>
      <c r="C1232" s="194"/>
      <c r="D1232" s="194"/>
      <c r="E1232" s="675"/>
      <c r="F1232" s="675"/>
      <c r="G1232" s="675"/>
      <c r="H1232" s="675"/>
    </row>
    <row r="1233" spans="1:21" ht="14.25" customHeight="1">
      <c r="B1233" s="110" t="s">
        <v>747</v>
      </c>
      <c r="C1233" s="111"/>
      <c r="D1233" s="196"/>
      <c r="E1233" s="676"/>
      <c r="F1233" s="676"/>
      <c r="G1233" s="676"/>
      <c r="H1233" s="677"/>
      <c r="I1233" s="113"/>
      <c r="J1233" s="113"/>
      <c r="K1233" s="114"/>
      <c r="L1233" s="116"/>
      <c r="M1233" s="197"/>
      <c r="N1233" s="117"/>
      <c r="O1233" s="196"/>
      <c r="P1233" s="113"/>
      <c r="Q1233" s="116"/>
      <c r="R1233" s="116"/>
      <c r="S1233" s="199"/>
      <c r="T1233" s="200"/>
    </row>
    <row r="1234" spans="1:21" ht="40.5">
      <c r="B1234" s="201" t="s">
        <v>1113</v>
      </c>
      <c r="C1234" s="596" t="s">
        <v>1122</v>
      </c>
      <c r="D1234" s="203"/>
      <c r="E1234" s="520"/>
      <c r="F1234" s="520"/>
      <c r="G1234" s="520"/>
      <c r="H1234" s="678"/>
      <c r="I1234" s="204"/>
      <c r="J1234" s="209"/>
      <c r="K1234" s="205"/>
      <c r="L1234" s="206"/>
      <c r="M1234" s="206"/>
      <c r="N1234" s="426" t="s">
        <v>414</v>
      </c>
      <c r="O1234" s="427"/>
      <c r="P1234" s="209"/>
      <c r="Q1234" s="206"/>
      <c r="R1234" s="206"/>
      <c r="S1234" s="209"/>
      <c r="T1234" s="209" t="s">
        <v>414</v>
      </c>
      <c r="U1234" s="186"/>
    </row>
    <row r="1235" spans="1:21" ht="14.25" customHeight="1">
      <c r="B1235" s="593" t="s">
        <v>1127</v>
      </c>
      <c r="C1235" s="824" t="s">
        <v>1131</v>
      </c>
      <c r="D1235" s="825"/>
      <c r="E1235" s="679"/>
      <c r="F1235" s="679"/>
      <c r="G1235" s="679"/>
      <c r="H1235" s="680"/>
      <c r="I1235" s="826"/>
      <c r="J1235" s="407"/>
      <c r="K1235" s="597"/>
      <c r="L1235" s="823"/>
      <c r="M1235" s="823"/>
      <c r="N1235" s="818"/>
      <c r="O1235" s="820"/>
      <c r="P1235" s="407"/>
      <c r="Q1235" s="597"/>
      <c r="R1235" s="823"/>
      <c r="S1235" s="823"/>
      <c r="T1235" s="823"/>
    </row>
    <row r="1236" spans="1:21" s="186" customFormat="1">
      <c r="A1236" s="176"/>
      <c r="B1236" s="593" t="s">
        <v>1129</v>
      </c>
      <c r="C1236" s="809"/>
      <c r="D1236" s="811"/>
      <c r="E1236" s="710"/>
      <c r="F1236" s="710"/>
      <c r="G1236" s="710"/>
      <c r="H1236" s="709"/>
      <c r="I1236" s="827"/>
      <c r="J1236" s="221"/>
      <c r="K1236" s="180"/>
      <c r="L1236" s="815"/>
      <c r="M1236" s="815"/>
      <c r="N1236" s="808"/>
      <c r="O1236" s="821"/>
      <c r="P1236" s="409"/>
      <c r="Q1236" s="180"/>
      <c r="R1236" s="815"/>
      <c r="S1236" s="815"/>
      <c r="T1236" s="815"/>
      <c r="U1236" s="103"/>
    </row>
    <row r="1237" spans="1:21">
      <c r="B1237" s="593" t="s">
        <v>1130</v>
      </c>
      <c r="C1237" s="809"/>
      <c r="D1237" s="811"/>
      <c r="E1237" s="710"/>
      <c r="F1237" s="710"/>
      <c r="G1237" s="710"/>
      <c r="H1237" s="709"/>
      <c r="I1237" s="827"/>
      <c r="J1237" s="221"/>
      <c r="K1237" s="180"/>
      <c r="L1237" s="815"/>
      <c r="M1237" s="815"/>
      <c r="N1237" s="808"/>
      <c r="O1237" s="821"/>
      <c r="P1237" s="409"/>
      <c r="Q1237" s="180"/>
      <c r="R1237" s="815"/>
      <c r="S1237" s="815"/>
      <c r="T1237" s="815"/>
    </row>
    <row r="1238" spans="1:21">
      <c r="B1238" s="219"/>
      <c r="C1238" s="810"/>
      <c r="D1238" s="812"/>
      <c r="E1238" s="728"/>
      <c r="F1238" s="728"/>
      <c r="G1238" s="728"/>
      <c r="H1238" s="729"/>
      <c r="I1238" s="828"/>
      <c r="J1238" s="411"/>
      <c r="K1238" s="165"/>
      <c r="L1238" s="816"/>
      <c r="M1238" s="816"/>
      <c r="N1238" s="819"/>
      <c r="O1238" s="822"/>
      <c r="P1238" s="411"/>
      <c r="Q1238" s="165"/>
      <c r="R1238" s="816"/>
      <c r="S1238" s="816"/>
      <c r="T1238" s="816"/>
    </row>
    <row r="1239" spans="1:21">
      <c r="B1239" s="391" t="s">
        <v>1124</v>
      </c>
      <c r="C1239" s="194"/>
      <c r="D1239" s="194"/>
      <c r="E1239" s="675"/>
      <c r="F1239" s="675"/>
      <c r="G1239" s="675"/>
      <c r="H1239" s="675"/>
    </row>
    <row r="1240" spans="1:21">
      <c r="B1240" s="391"/>
      <c r="C1240" s="194"/>
      <c r="D1240" s="194"/>
      <c r="E1240" s="675"/>
      <c r="F1240" s="675"/>
      <c r="G1240" s="675"/>
      <c r="H1240" s="675"/>
    </row>
    <row r="1242" spans="1:21" ht="15.75">
      <c r="B1242" s="106" t="s">
        <v>1132</v>
      </c>
      <c r="C1242" s="194"/>
      <c r="D1242" s="194"/>
      <c r="E1242" s="675"/>
      <c r="F1242" s="675"/>
      <c r="G1242" s="675"/>
      <c r="H1242" s="675"/>
    </row>
    <row r="1243" spans="1:21">
      <c r="B1243" s="391"/>
      <c r="C1243" s="194"/>
      <c r="D1243" s="194"/>
      <c r="E1243" s="675"/>
      <c r="F1243" s="675"/>
      <c r="G1243" s="675"/>
      <c r="H1243" s="675"/>
    </row>
    <row r="1244" spans="1:21">
      <c r="B1244" s="109" t="s">
        <v>1133</v>
      </c>
      <c r="C1244" s="194"/>
      <c r="D1244" s="194"/>
      <c r="E1244" s="675"/>
      <c r="F1244" s="675"/>
      <c r="G1244" s="675"/>
      <c r="H1244" s="675"/>
      <c r="U1244" s="186"/>
    </row>
    <row r="1245" spans="1:21">
      <c r="B1245" s="110" t="s">
        <v>747</v>
      </c>
      <c r="C1245" s="111"/>
      <c r="D1245" s="196"/>
      <c r="E1245" s="676"/>
      <c r="F1245" s="676"/>
      <c r="G1245" s="676"/>
      <c r="H1245" s="677"/>
      <c r="I1245" s="113" t="s">
        <v>748</v>
      </c>
      <c r="J1245" s="113"/>
      <c r="K1245" s="114"/>
      <c r="L1245" s="116"/>
      <c r="M1245" s="197"/>
      <c r="N1245" s="117"/>
      <c r="O1245" s="196" t="s">
        <v>749</v>
      </c>
      <c r="P1245" s="113"/>
      <c r="Q1245" s="116"/>
      <c r="R1245" s="116"/>
      <c r="S1245" s="199"/>
      <c r="T1245" s="200"/>
      <c r="U1245" s="186"/>
    </row>
    <row r="1246" spans="1:21" s="186" customFormat="1" ht="40.5">
      <c r="A1246" s="176"/>
      <c r="B1246" s="201" t="s">
        <v>1113</v>
      </c>
      <c r="C1246" s="596" t="s">
        <v>1134</v>
      </c>
      <c r="D1246" s="203"/>
      <c r="E1246" s="520"/>
      <c r="F1246" s="520"/>
      <c r="G1246" s="520"/>
      <c r="H1246" s="678"/>
      <c r="I1246" s="204" t="s">
        <v>508</v>
      </c>
      <c r="J1246" s="209" t="s">
        <v>509</v>
      </c>
      <c r="K1246" s="205" t="s">
        <v>510</v>
      </c>
      <c r="L1246" s="206" t="s">
        <v>511</v>
      </c>
      <c r="M1246" s="206" t="s">
        <v>752</v>
      </c>
      <c r="N1246" s="426" t="s">
        <v>414</v>
      </c>
      <c r="O1246" s="427" t="s">
        <v>508</v>
      </c>
      <c r="P1246" s="209" t="s">
        <v>509</v>
      </c>
      <c r="Q1246" s="206" t="s">
        <v>510</v>
      </c>
      <c r="R1246" s="206" t="s">
        <v>511</v>
      </c>
      <c r="S1246" s="209" t="s">
        <v>512</v>
      </c>
      <c r="T1246" s="209" t="s">
        <v>414</v>
      </c>
    </row>
    <row r="1247" spans="1:21" s="186" customFormat="1" ht="14.25" customHeight="1">
      <c r="A1247" s="176"/>
      <c r="B1247" s="593" t="s">
        <v>513</v>
      </c>
      <c r="C1247" s="824" t="s">
        <v>1135</v>
      </c>
      <c r="D1247" s="825"/>
      <c r="E1247" s="679"/>
      <c r="F1247" s="679"/>
      <c r="G1247" s="679"/>
      <c r="H1247" s="680"/>
      <c r="I1247" s="826" t="s">
        <v>693</v>
      </c>
      <c r="J1247" s="407" t="s">
        <v>902</v>
      </c>
      <c r="K1247" s="468" t="s">
        <v>695</v>
      </c>
      <c r="L1247" s="823" t="s">
        <v>714</v>
      </c>
      <c r="M1247" s="823" t="s">
        <v>1136</v>
      </c>
      <c r="N1247" s="818"/>
      <c r="O1247" s="820" t="s">
        <v>693</v>
      </c>
      <c r="P1247" s="407" t="s">
        <v>694</v>
      </c>
      <c r="Q1247" s="468" t="s">
        <v>695</v>
      </c>
      <c r="R1247" s="823" t="s">
        <v>714</v>
      </c>
      <c r="S1247" s="823" t="s">
        <v>1136</v>
      </c>
      <c r="T1247" s="817" t="s">
        <v>1137</v>
      </c>
      <c r="U1247" s="103"/>
    </row>
    <row r="1248" spans="1:21" s="186" customFormat="1">
      <c r="A1248" s="176"/>
      <c r="B1248" s="593" t="s">
        <v>697</v>
      </c>
      <c r="C1248" s="809"/>
      <c r="D1248" s="811"/>
      <c r="E1248" s="710"/>
      <c r="F1248" s="710"/>
      <c r="G1248" s="710"/>
      <c r="H1248" s="709"/>
      <c r="I1248" s="827"/>
      <c r="J1248" s="409"/>
      <c r="K1248" s="165" t="s">
        <v>698</v>
      </c>
      <c r="L1248" s="815"/>
      <c r="M1248" s="815"/>
      <c r="N1248" s="808"/>
      <c r="O1248" s="821"/>
      <c r="P1248" s="409"/>
      <c r="Q1248" s="165" t="s">
        <v>698</v>
      </c>
      <c r="R1248" s="815"/>
      <c r="S1248" s="815"/>
      <c r="T1248" s="815"/>
      <c r="U1248" s="103"/>
    </row>
    <row r="1249" spans="2:20">
      <c r="B1249" s="593" t="s">
        <v>716</v>
      </c>
      <c r="C1249" s="809"/>
      <c r="D1249" s="811"/>
      <c r="E1249" s="710"/>
      <c r="F1249" s="710"/>
      <c r="G1249" s="710"/>
      <c r="H1249" s="709"/>
      <c r="I1249" s="827"/>
      <c r="J1249" s="409"/>
      <c r="K1249" s="165" t="s">
        <v>717</v>
      </c>
      <c r="L1249" s="815"/>
      <c r="M1249" s="815"/>
      <c r="N1249" s="808"/>
      <c r="O1249" s="821"/>
      <c r="P1249" s="409"/>
      <c r="Q1249" s="165" t="s">
        <v>717</v>
      </c>
      <c r="R1249" s="815"/>
      <c r="S1249" s="815"/>
      <c r="T1249" s="815"/>
    </row>
    <row r="1250" spans="2:20">
      <c r="B1250" s="219" t="s">
        <v>718</v>
      </c>
      <c r="C1250" s="809"/>
      <c r="D1250" s="811"/>
      <c r="E1250" s="710"/>
      <c r="F1250" s="710"/>
      <c r="G1250" s="710"/>
      <c r="H1250" s="709"/>
      <c r="I1250" s="827"/>
      <c r="J1250" s="409"/>
      <c r="K1250" s="165" t="s">
        <v>719</v>
      </c>
      <c r="L1250" s="815"/>
      <c r="M1250" s="815"/>
      <c r="N1250" s="808"/>
      <c r="O1250" s="821"/>
      <c r="P1250" s="409"/>
      <c r="Q1250" s="165" t="s">
        <v>719</v>
      </c>
      <c r="R1250" s="815"/>
      <c r="S1250" s="815"/>
      <c r="T1250" s="815"/>
    </row>
    <row r="1251" spans="2:20">
      <c r="B1251" s="593" t="s">
        <v>721</v>
      </c>
      <c r="C1251" s="809"/>
      <c r="D1251" s="811"/>
      <c r="E1251" s="710"/>
      <c r="F1251" s="710"/>
      <c r="G1251" s="710"/>
      <c r="H1251" s="709"/>
      <c r="I1251" s="827"/>
      <c r="J1251" s="409"/>
      <c r="K1251" s="165" t="s">
        <v>719</v>
      </c>
      <c r="L1251" s="815"/>
      <c r="M1251" s="815"/>
      <c r="N1251" s="808"/>
      <c r="O1251" s="821"/>
      <c r="P1251" s="409"/>
      <c r="Q1251" s="165" t="s">
        <v>719</v>
      </c>
      <c r="R1251" s="815"/>
      <c r="S1251" s="815"/>
      <c r="T1251" s="815"/>
    </row>
    <row r="1252" spans="2:20">
      <c r="B1252" s="593" t="s">
        <v>723</v>
      </c>
      <c r="C1252" s="809"/>
      <c r="D1252" s="811"/>
      <c r="E1252" s="710"/>
      <c r="F1252" s="710"/>
      <c r="G1252" s="710"/>
      <c r="H1252" s="709"/>
      <c r="I1252" s="827"/>
      <c r="J1252" s="409"/>
      <c r="K1252" s="165" t="s">
        <v>719</v>
      </c>
      <c r="L1252" s="815"/>
      <c r="M1252" s="815"/>
      <c r="N1252" s="808"/>
      <c r="O1252" s="821"/>
      <c r="P1252" s="409"/>
      <c r="Q1252" s="165" t="s">
        <v>719</v>
      </c>
      <c r="R1252" s="815"/>
      <c r="S1252" s="815"/>
      <c r="T1252" s="815"/>
    </row>
    <row r="1253" spans="2:20">
      <c r="B1253" s="593" t="s">
        <v>725</v>
      </c>
      <c r="C1253" s="809"/>
      <c r="D1253" s="811"/>
      <c r="E1253" s="710"/>
      <c r="F1253" s="710"/>
      <c r="G1253" s="710"/>
      <c r="H1253" s="709"/>
      <c r="I1253" s="827"/>
      <c r="J1253" s="407" t="s">
        <v>726</v>
      </c>
      <c r="K1253" s="165" t="s">
        <v>695</v>
      </c>
      <c r="L1253" s="815"/>
      <c r="M1253" s="815"/>
      <c r="N1253" s="808"/>
      <c r="O1253" s="821"/>
      <c r="P1253" s="407" t="s">
        <v>726</v>
      </c>
      <c r="Q1253" s="165" t="s">
        <v>695</v>
      </c>
      <c r="R1253" s="815"/>
      <c r="S1253" s="815"/>
      <c r="T1253" s="815"/>
    </row>
    <row r="1254" spans="2:20">
      <c r="B1254" s="593" t="s">
        <v>727</v>
      </c>
      <c r="C1254" s="809"/>
      <c r="D1254" s="811"/>
      <c r="E1254" s="710"/>
      <c r="F1254" s="710"/>
      <c r="G1254" s="710"/>
      <c r="H1254" s="709"/>
      <c r="I1254" s="827"/>
      <c r="J1254" s="221"/>
      <c r="K1254" s="165" t="s">
        <v>698</v>
      </c>
      <c r="L1254" s="815"/>
      <c r="M1254" s="815"/>
      <c r="N1254" s="808"/>
      <c r="O1254" s="821"/>
      <c r="P1254" s="409"/>
      <c r="Q1254" s="165" t="s">
        <v>698</v>
      </c>
      <c r="R1254" s="815"/>
      <c r="S1254" s="815"/>
      <c r="T1254" s="815"/>
    </row>
    <row r="1255" spans="2:20">
      <c r="B1255" s="219" t="s">
        <v>728</v>
      </c>
      <c r="C1255" s="809"/>
      <c r="D1255" s="811"/>
      <c r="E1255" s="710"/>
      <c r="F1255" s="710"/>
      <c r="G1255" s="710"/>
      <c r="H1255" s="709"/>
      <c r="I1255" s="827"/>
      <c r="J1255" s="221"/>
      <c r="K1255" s="165" t="s">
        <v>717</v>
      </c>
      <c r="L1255" s="815"/>
      <c r="M1255" s="815"/>
      <c r="N1255" s="808"/>
      <c r="O1255" s="821"/>
      <c r="P1255" s="409"/>
      <c r="Q1255" s="165" t="s">
        <v>717</v>
      </c>
      <c r="R1255" s="815"/>
      <c r="S1255" s="815"/>
      <c r="T1255" s="815"/>
    </row>
    <row r="1256" spans="2:20">
      <c r="B1256" s="219" t="s">
        <v>729</v>
      </c>
      <c r="C1256" s="810"/>
      <c r="D1256" s="812"/>
      <c r="E1256" s="728"/>
      <c r="F1256" s="728"/>
      <c r="G1256" s="728"/>
      <c r="H1256" s="729"/>
      <c r="I1256" s="828"/>
      <c r="J1256" s="411"/>
      <c r="K1256" s="165" t="s">
        <v>719</v>
      </c>
      <c r="L1256" s="816"/>
      <c r="M1256" s="816"/>
      <c r="N1256" s="819"/>
      <c r="O1256" s="822"/>
      <c r="P1256" s="411"/>
      <c r="Q1256" s="165" t="s">
        <v>719</v>
      </c>
      <c r="R1256" s="816"/>
      <c r="S1256" s="816"/>
      <c r="T1256" s="816"/>
    </row>
    <row r="1257" spans="2:20">
      <c r="B1257" s="391"/>
      <c r="C1257" s="194"/>
      <c r="D1257" s="194"/>
      <c r="E1257" s="675"/>
      <c r="F1257" s="675"/>
      <c r="G1257" s="675"/>
      <c r="H1257" s="675"/>
    </row>
    <row r="1258" spans="2:20" ht="14.25" customHeight="1"/>
    <row r="1265" ht="14.25" customHeight="1"/>
    <row r="1278" ht="14.25" customHeight="1"/>
  </sheetData>
  <mergeCells count="314">
    <mergeCell ref="T68:T69"/>
    <mergeCell ref="L73:L77"/>
    <mergeCell ref="R73:R77"/>
    <mergeCell ref="L78:L81"/>
    <mergeCell ref="R78:R81"/>
    <mergeCell ref="N80:N81"/>
    <mergeCell ref="T80:T81"/>
    <mergeCell ref="L90:L93"/>
    <mergeCell ref="R90:R93"/>
    <mergeCell ref="Q91:Q92"/>
    <mergeCell ref="B9:C10"/>
    <mergeCell ref="D60:D64"/>
    <mergeCell ref="L60:L64"/>
    <mergeCell ref="R60:R64"/>
    <mergeCell ref="L66:L69"/>
    <mergeCell ref="R66:R69"/>
    <mergeCell ref="N68:N69"/>
    <mergeCell ref="B84:B85"/>
    <mergeCell ref="K85:K88"/>
    <mergeCell ref="L85:L88"/>
    <mergeCell ref="Q85:Q88"/>
    <mergeCell ref="R85:R88"/>
    <mergeCell ref="L11:L52"/>
    <mergeCell ref="R106:R109"/>
    <mergeCell ref="N92:N93"/>
    <mergeCell ref="T92:T93"/>
    <mergeCell ref="B96:B97"/>
    <mergeCell ref="K97:K100"/>
    <mergeCell ref="Q97:Q100"/>
    <mergeCell ref="N101:N102"/>
    <mergeCell ref="T101:T102"/>
    <mergeCell ref="T107:T108"/>
    <mergeCell ref="K91:K92"/>
    <mergeCell ref="C92:C93"/>
    <mergeCell ref="K103:K104"/>
    <mergeCell ref="Q103:Q104"/>
    <mergeCell ref="K106:K109"/>
    <mergeCell ref="L106:L109"/>
    <mergeCell ref="Q106:Q109"/>
    <mergeCell ref="K111:K115"/>
    <mergeCell ref="L111:L115"/>
    <mergeCell ref="Q111:Q115"/>
    <mergeCell ref="R111:R115"/>
    <mergeCell ref="K117:K118"/>
    <mergeCell ref="L117:L118"/>
    <mergeCell ref="Q117:Q118"/>
    <mergeCell ref="R117:R118"/>
    <mergeCell ref="R124:R125"/>
    <mergeCell ref="B130:B131"/>
    <mergeCell ref="B132:B133"/>
    <mergeCell ref="B134:B137"/>
    <mergeCell ref="K135:K137"/>
    <mergeCell ref="L135:L137"/>
    <mergeCell ref="Q135:Q137"/>
    <mergeCell ref="R135:R137"/>
    <mergeCell ref="K120:K121"/>
    <mergeCell ref="J124:J125"/>
    <mergeCell ref="K124:K125"/>
    <mergeCell ref="L124:L125"/>
    <mergeCell ref="P124:P125"/>
    <mergeCell ref="Q124:Q125"/>
    <mergeCell ref="S138:S139"/>
    <mergeCell ref="T138:T139"/>
    <mergeCell ref="B140:B142"/>
    <mergeCell ref="K141:K142"/>
    <mergeCell ref="L141:L142"/>
    <mergeCell ref="Q141:Q142"/>
    <mergeCell ref="R141:R142"/>
    <mergeCell ref="M138:M139"/>
    <mergeCell ref="N138:N139"/>
    <mergeCell ref="O138:O139"/>
    <mergeCell ref="P138:P139"/>
    <mergeCell ref="Q138:Q139"/>
    <mergeCell ref="R138:R139"/>
    <mergeCell ref="B138:B139"/>
    <mergeCell ref="C138:C139"/>
    <mergeCell ref="I138:I139"/>
    <mergeCell ref="J138:J139"/>
    <mergeCell ref="K138:K139"/>
    <mergeCell ref="L138:L139"/>
    <mergeCell ref="R259:R277"/>
    <mergeCell ref="S259:S277"/>
    <mergeCell ref="T259:T277"/>
    <mergeCell ref="D144:D147"/>
    <mergeCell ref="B161:C162"/>
    <mergeCell ref="B211:C212"/>
    <mergeCell ref="D259:D272"/>
    <mergeCell ref="I259:I277"/>
    <mergeCell ref="L259:L277"/>
    <mergeCell ref="L163:L204"/>
    <mergeCell ref="L213:L254"/>
    <mergeCell ref="B287:C288"/>
    <mergeCell ref="I335:I349"/>
    <mergeCell ref="L335:L349"/>
    <mergeCell ref="M335:M349"/>
    <mergeCell ref="N335:N349"/>
    <mergeCell ref="M259:M277"/>
    <mergeCell ref="N259:N277"/>
    <mergeCell ref="O259:O277"/>
    <mergeCell ref="O335:O349"/>
    <mergeCell ref="L289:L330"/>
    <mergeCell ref="R335:R349"/>
    <mergeCell ref="S335:S349"/>
    <mergeCell ref="B358:C359"/>
    <mergeCell ref="I406:I412"/>
    <mergeCell ref="L406:L412"/>
    <mergeCell ref="M406:M412"/>
    <mergeCell ref="N406:N412"/>
    <mergeCell ref="O406:O412"/>
    <mergeCell ref="L360:L401"/>
    <mergeCell ref="O469:O474"/>
    <mergeCell ref="R469:R474"/>
    <mergeCell ref="S469:S474"/>
    <mergeCell ref="T469:T474"/>
    <mergeCell ref="B482:C483"/>
    <mergeCell ref="R406:R412"/>
    <mergeCell ref="S406:S412"/>
    <mergeCell ref="T406:T412"/>
    <mergeCell ref="B421:C422"/>
    <mergeCell ref="D469:D474"/>
    <mergeCell ref="I469:I474"/>
    <mergeCell ref="L469:L474"/>
    <mergeCell ref="M469:M474"/>
    <mergeCell ref="N469:N474"/>
    <mergeCell ref="L423:L464"/>
    <mergeCell ref="L484:L525"/>
    <mergeCell ref="B661:C662"/>
    <mergeCell ref="B713:C714"/>
    <mergeCell ref="L530:L532"/>
    <mergeCell ref="R530:R532"/>
    <mergeCell ref="B552:C553"/>
    <mergeCell ref="B608:C609"/>
    <mergeCell ref="L554:L595"/>
    <mergeCell ref="L610:L651"/>
    <mergeCell ref="L663:L704"/>
    <mergeCell ref="L715:L756"/>
    <mergeCell ref="B781:C782"/>
    <mergeCell ref="B832:C833"/>
    <mergeCell ref="D762:D763"/>
    <mergeCell ref="N762:N773"/>
    <mergeCell ref="D764:D765"/>
    <mergeCell ref="D766:D767"/>
    <mergeCell ref="D768:D769"/>
    <mergeCell ref="D770:D771"/>
    <mergeCell ref="D772:D773"/>
    <mergeCell ref="L783:L824"/>
    <mergeCell ref="L834:L875"/>
    <mergeCell ref="C982:C991"/>
    <mergeCell ref="D982:D991"/>
    <mergeCell ref="I982:I991"/>
    <mergeCell ref="L982:L991"/>
    <mergeCell ref="M982:M991"/>
    <mergeCell ref="N982:N991"/>
    <mergeCell ref="B883:C884"/>
    <mergeCell ref="B934:C935"/>
    <mergeCell ref="L885:L926"/>
    <mergeCell ref="L936:L977"/>
    <mergeCell ref="O982:O991"/>
    <mergeCell ref="R982:R991"/>
    <mergeCell ref="S982:S991"/>
    <mergeCell ref="T982:T991"/>
    <mergeCell ref="D1002:D1005"/>
    <mergeCell ref="I1002:I1005"/>
    <mergeCell ref="L1002:L1005"/>
    <mergeCell ref="O1002:O1005"/>
    <mergeCell ref="P1002:P1005"/>
    <mergeCell ref="R1002:R1005"/>
    <mergeCell ref="S1002:S1005"/>
    <mergeCell ref="T1002:T1005"/>
    <mergeCell ref="N1004:N1005"/>
    <mergeCell ref="B1014:C1015"/>
    <mergeCell ref="D1016:E1016"/>
    <mergeCell ref="N1016:N1030"/>
    <mergeCell ref="D1017:E1017"/>
    <mergeCell ref="D1018:E1018"/>
    <mergeCell ref="D1019:E1019"/>
    <mergeCell ref="D1020:E1020"/>
    <mergeCell ref="D1027:E1027"/>
    <mergeCell ref="D1028:E1028"/>
    <mergeCell ref="D1029:E1029"/>
    <mergeCell ref="D1030:E1030"/>
    <mergeCell ref="B1038:C1039"/>
    <mergeCell ref="D1040:E1040"/>
    <mergeCell ref="D1021:E1021"/>
    <mergeCell ref="D1022:E1022"/>
    <mergeCell ref="D1023:E1023"/>
    <mergeCell ref="D1024:E1024"/>
    <mergeCell ref="D1025:E1025"/>
    <mergeCell ref="D1026:E1026"/>
    <mergeCell ref="N1040:N1073"/>
    <mergeCell ref="D1041:E1041"/>
    <mergeCell ref="D1042:E1042"/>
    <mergeCell ref="D1043:E1043"/>
    <mergeCell ref="D1044:E1044"/>
    <mergeCell ref="D1045:E1045"/>
    <mergeCell ref="D1046:E1046"/>
    <mergeCell ref="D1047:E1047"/>
    <mergeCell ref="D1048:E1048"/>
    <mergeCell ref="D1049:E1049"/>
    <mergeCell ref="D1056:E1056"/>
    <mergeCell ref="D1057:E1057"/>
    <mergeCell ref="D1059:E1059"/>
    <mergeCell ref="D1060:E1060"/>
    <mergeCell ref="D1061:E1061"/>
    <mergeCell ref="D1062:E1062"/>
    <mergeCell ref="D1050:E1050"/>
    <mergeCell ref="D1051:E1051"/>
    <mergeCell ref="D1052:E1052"/>
    <mergeCell ref="D1053:E1053"/>
    <mergeCell ref="D1054:E1054"/>
    <mergeCell ref="D1055:E1055"/>
    <mergeCell ref="D1069:E1069"/>
    <mergeCell ref="D1070:E1070"/>
    <mergeCell ref="D1071:E1071"/>
    <mergeCell ref="D1072:E1072"/>
    <mergeCell ref="D1073:E1073"/>
    <mergeCell ref="J1089:M1089"/>
    <mergeCell ref="D1063:E1063"/>
    <mergeCell ref="D1064:E1064"/>
    <mergeCell ref="D1065:E1065"/>
    <mergeCell ref="D1066:E1066"/>
    <mergeCell ref="D1067:E1067"/>
    <mergeCell ref="D1068:E1068"/>
    <mergeCell ref="S1098:S1100"/>
    <mergeCell ref="J1099:K1099"/>
    <mergeCell ref="L1099:M1099"/>
    <mergeCell ref="O1106:R1106"/>
    <mergeCell ref="N1107:N1108"/>
    <mergeCell ref="S1107:S1108"/>
    <mergeCell ref="O1089:R1089"/>
    <mergeCell ref="S1090:S1091"/>
    <mergeCell ref="J1091:K1091"/>
    <mergeCell ref="L1091:M1091"/>
    <mergeCell ref="J1097:M1097"/>
    <mergeCell ref="O1097:R1097"/>
    <mergeCell ref="D1141:E1141"/>
    <mergeCell ref="D1142:E1142"/>
    <mergeCell ref="D1143:E1143"/>
    <mergeCell ref="D1144:E1144"/>
    <mergeCell ref="D1145:E1145"/>
    <mergeCell ref="D1146:E1146"/>
    <mergeCell ref="O1113:R1113"/>
    <mergeCell ref="S1114:S1116"/>
    <mergeCell ref="D1120:E1120"/>
    <mergeCell ref="D1137:E1137"/>
    <mergeCell ref="D1139:E1139"/>
    <mergeCell ref="D1140:E1140"/>
    <mergeCell ref="N1162:N1177"/>
    <mergeCell ref="O1162:O1177"/>
    <mergeCell ref="R1162:R1177"/>
    <mergeCell ref="S1162:S1177"/>
    <mergeCell ref="T1162:T1177"/>
    <mergeCell ref="C1186:C1201"/>
    <mergeCell ref="D1186:D1201"/>
    <mergeCell ref="I1186:I1201"/>
    <mergeCell ref="L1186:L1201"/>
    <mergeCell ref="M1186:M1201"/>
    <mergeCell ref="D1153:E1153"/>
    <mergeCell ref="C1162:C1177"/>
    <mergeCell ref="D1162:D1177"/>
    <mergeCell ref="I1162:I1177"/>
    <mergeCell ref="L1162:L1177"/>
    <mergeCell ref="M1162:M1177"/>
    <mergeCell ref="D1147:E1147"/>
    <mergeCell ref="D1148:E1148"/>
    <mergeCell ref="D1149:E1149"/>
    <mergeCell ref="D1150:E1150"/>
    <mergeCell ref="D1151:E1151"/>
    <mergeCell ref="D1152:E1152"/>
    <mergeCell ref="S1228:S1231"/>
    <mergeCell ref="N1186:N1201"/>
    <mergeCell ref="O1186:O1201"/>
    <mergeCell ref="R1186:R1201"/>
    <mergeCell ref="S1186:S1201"/>
    <mergeCell ref="T1186:T1201"/>
    <mergeCell ref="N1205:N1220"/>
    <mergeCell ref="O1205:O1220"/>
    <mergeCell ref="R1205:R1220"/>
    <mergeCell ref="S1205:S1220"/>
    <mergeCell ref="T1228:T1231"/>
    <mergeCell ref="T1205:T1220"/>
    <mergeCell ref="C1228:C1231"/>
    <mergeCell ref="D1228:D1231"/>
    <mergeCell ref="I1228:I1231"/>
    <mergeCell ref="L1228:L1231"/>
    <mergeCell ref="M1228:M1231"/>
    <mergeCell ref="N1228:N1231"/>
    <mergeCell ref="O1228:O1231"/>
    <mergeCell ref="R1228:R1231"/>
    <mergeCell ref="M1235:M1238"/>
    <mergeCell ref="C1205:C1220"/>
    <mergeCell ref="D1205:D1220"/>
    <mergeCell ref="I1205:I1220"/>
    <mergeCell ref="L1205:L1220"/>
    <mergeCell ref="M1205:M1220"/>
    <mergeCell ref="T1247:T1256"/>
    <mergeCell ref="N1235:N1238"/>
    <mergeCell ref="O1235:O1238"/>
    <mergeCell ref="R1235:R1238"/>
    <mergeCell ref="S1235:S1238"/>
    <mergeCell ref="T1235:T1238"/>
    <mergeCell ref="C1247:C1256"/>
    <mergeCell ref="D1247:D1256"/>
    <mergeCell ref="I1247:I1256"/>
    <mergeCell ref="L1247:L1256"/>
    <mergeCell ref="M1247:M1256"/>
    <mergeCell ref="N1247:N1256"/>
    <mergeCell ref="O1247:O1256"/>
    <mergeCell ref="R1247:R1256"/>
    <mergeCell ref="S1247:S1256"/>
    <mergeCell ref="C1235:C1238"/>
    <mergeCell ref="D1235:D1238"/>
    <mergeCell ref="I1235:I1238"/>
    <mergeCell ref="L1235:L1238"/>
  </mergeCells>
  <phoneticPr fontId="7"/>
  <conditionalFormatting sqref="B11:H52 P610:P651">
    <cfRule type="expression" dxfId="14" priority="29">
      <formula>$E11="-"</formula>
    </cfRule>
  </conditionalFormatting>
  <conditionalFormatting sqref="B163:H204">
    <cfRule type="expression" dxfId="13" priority="27">
      <formula>$E163="-"</formula>
    </cfRule>
  </conditionalFormatting>
  <conditionalFormatting sqref="B213:H254">
    <cfRule type="expression" dxfId="12" priority="25">
      <formula>$E213="-"</formula>
    </cfRule>
  </conditionalFormatting>
  <conditionalFormatting sqref="B289:H330">
    <cfRule type="expression" dxfId="11" priority="23">
      <formula>$E289="-"</formula>
    </cfRule>
  </conditionalFormatting>
  <conditionalFormatting sqref="B360:H401">
    <cfRule type="expression" dxfId="10" priority="21">
      <formula>$E360="-"</formula>
    </cfRule>
  </conditionalFormatting>
  <conditionalFormatting sqref="B423:H464">
    <cfRule type="expression" dxfId="9" priority="19">
      <formula>$E423="-"</formula>
    </cfRule>
  </conditionalFormatting>
  <conditionalFormatting sqref="B484:H525">
    <cfRule type="expression" dxfId="8" priority="17">
      <formula>$E484="-"</formula>
    </cfRule>
  </conditionalFormatting>
  <conditionalFormatting sqref="B554:H595">
    <cfRule type="expression" dxfId="7" priority="15">
      <formula>$E554="-"</formula>
    </cfRule>
  </conditionalFormatting>
  <conditionalFormatting sqref="B610:H651">
    <cfRule type="expression" dxfId="6" priority="13">
      <formula>$E610="-"</formula>
    </cfRule>
  </conditionalFormatting>
  <conditionalFormatting sqref="B663:H704">
    <cfRule type="expression" dxfId="5" priority="11">
      <formula>$E663="-"</formula>
    </cfRule>
  </conditionalFormatting>
  <conditionalFormatting sqref="B715:H756">
    <cfRule type="expression" dxfId="4" priority="9">
      <formula>$E715="-"</formula>
    </cfRule>
  </conditionalFormatting>
  <conditionalFormatting sqref="B783:H824">
    <cfRule type="expression" dxfId="3" priority="7">
      <formula>$E783="-"</formula>
    </cfRule>
  </conditionalFormatting>
  <conditionalFormatting sqref="B834:H875">
    <cfRule type="expression" dxfId="2" priority="5">
      <formula>$E834="-"</formula>
    </cfRule>
  </conditionalFormatting>
  <conditionalFormatting sqref="B885:H926">
    <cfRule type="expression" dxfId="1" priority="3">
      <formula>$E885="-"</formula>
    </cfRule>
  </conditionalFormatting>
  <conditionalFormatting sqref="B936:H977">
    <cfRule type="expression" dxfId="0" priority="1">
      <formula>$E936="-"</formula>
    </cfRule>
  </conditionalFormatting>
  <pageMargins left="0.39370078740157483" right="0.39370078740157483" top="0.78740157480314965" bottom="0.78740157480314965" header="0.51181102362204722" footer="0.51181102362204722"/>
  <pageSetup paperSize="8" scale="79" orientation="landscape" horizontalDpi="300" verticalDpi="300" r:id="rId1"/>
  <headerFooter alignWithMargins="0">
    <oddHeader>&amp;R&amp;F</oddHeader>
    <oddFooter>&amp;L&amp;A&amp;C&amp;P&amp;R&amp;D &amp;T</oddFooter>
  </headerFooter>
  <rowBreaks count="3" manualBreakCount="3">
    <brk id="111" max="16383" man="1"/>
    <brk id="1029" max="16383" man="1"/>
    <brk id="1141"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outlinePr summaryBelow="0" summaryRight="0"/>
  </sheetPr>
  <dimension ref="B2:AL61"/>
  <sheetViews>
    <sheetView zoomScaleNormal="100" workbookViewId="0">
      <selection activeCell="C32" sqref="C32"/>
    </sheetView>
  </sheetViews>
  <sheetFormatPr defaultRowHeight="11.25"/>
  <cols>
    <col min="1" max="1" width="3" style="28" customWidth="1"/>
    <col min="2" max="2" width="3.5703125" style="28" customWidth="1"/>
    <col min="3" max="3" width="37.85546875" style="28" customWidth="1"/>
    <col min="4" max="7" width="7.7109375" style="28" customWidth="1"/>
    <col min="8" max="8" width="7.7109375" style="28" hidden="1" customWidth="1"/>
    <col min="9" max="11" width="7.7109375" style="28" customWidth="1"/>
    <col min="12" max="12" width="11.85546875" style="28" customWidth="1"/>
    <col min="13" max="16" width="10.7109375" style="28" customWidth="1"/>
    <col min="17" max="18" width="10.7109375" style="28" hidden="1" customWidth="1"/>
    <col min="19" max="31" width="7.7109375" style="28" customWidth="1"/>
    <col min="32" max="32" width="8.28515625" style="28" customWidth="1"/>
    <col min="33" max="33" width="7.7109375" style="28" customWidth="1"/>
    <col min="34" max="34" width="8.28515625" style="28" customWidth="1"/>
    <col min="35" max="37" width="7.7109375" style="28" customWidth="1"/>
    <col min="38" max="38" width="38.85546875" style="28" customWidth="1"/>
    <col min="39" max="16384" width="9.140625" style="28"/>
  </cols>
  <sheetData>
    <row r="2" spans="2:38">
      <c r="C2" s="28" t="s">
        <v>1403</v>
      </c>
      <c r="T2" s="29"/>
      <c r="U2" s="29"/>
    </row>
    <row r="3" spans="2:38" ht="12" thickBot="1">
      <c r="T3" s="29"/>
      <c r="U3" s="29"/>
    </row>
    <row r="4" spans="2:38" ht="24.75" customHeight="1" thickBot="1">
      <c r="B4" s="768" t="s">
        <v>42</v>
      </c>
      <c r="C4" s="768" t="s">
        <v>43</v>
      </c>
      <c r="D4" s="768" t="s">
        <v>1404</v>
      </c>
      <c r="E4" s="768" t="s">
        <v>1211</v>
      </c>
      <c r="F4" s="772" t="s">
        <v>1210</v>
      </c>
      <c r="G4" s="782"/>
      <c r="H4" s="774"/>
      <c r="I4" s="768" t="s">
        <v>69</v>
      </c>
      <c r="J4" s="772" t="s">
        <v>45</v>
      </c>
      <c r="K4" s="779"/>
      <c r="L4" s="768" t="s">
        <v>68</v>
      </c>
      <c r="M4" s="772" t="s">
        <v>1210</v>
      </c>
      <c r="N4" s="783"/>
      <c r="O4" s="782"/>
      <c r="P4" s="782"/>
      <c r="Q4" s="782"/>
      <c r="R4" s="774"/>
      <c r="S4" s="768" t="s">
        <v>156</v>
      </c>
      <c r="T4" s="772" t="s">
        <v>1328</v>
      </c>
      <c r="U4" s="784"/>
      <c r="V4" s="784"/>
      <c r="W4" s="784"/>
      <c r="X4" s="784"/>
      <c r="Y4" s="784"/>
      <c r="Z4" s="784"/>
      <c r="AA4" s="785"/>
      <c r="AB4" s="768" t="s">
        <v>155</v>
      </c>
      <c r="AC4" s="772" t="s">
        <v>59</v>
      </c>
      <c r="AD4" s="774"/>
      <c r="AE4" s="768" t="s">
        <v>70</v>
      </c>
      <c r="AF4" s="772" t="s">
        <v>67</v>
      </c>
      <c r="AG4" s="773"/>
      <c r="AH4" s="768" t="s">
        <v>386</v>
      </c>
      <c r="AI4" s="768" t="s">
        <v>63</v>
      </c>
      <c r="AJ4" s="768" t="s">
        <v>64</v>
      </c>
      <c r="AK4" s="768" t="s">
        <v>1222</v>
      </c>
      <c r="AL4" s="768" t="s">
        <v>44</v>
      </c>
    </row>
    <row r="5" spans="2:38" ht="24" customHeight="1" thickBot="1">
      <c r="B5" s="769"/>
      <c r="C5" s="769"/>
      <c r="D5" s="769"/>
      <c r="E5" s="777"/>
      <c r="F5" s="768" t="s">
        <v>1402</v>
      </c>
      <c r="G5" s="768" t="s">
        <v>1327</v>
      </c>
      <c r="H5" s="768"/>
      <c r="I5" s="769"/>
      <c r="J5" s="768" t="s">
        <v>53</v>
      </c>
      <c r="K5" s="780" t="s">
        <v>50</v>
      </c>
      <c r="L5" s="769"/>
      <c r="M5" s="772" t="s">
        <v>1402</v>
      </c>
      <c r="N5" s="774"/>
      <c r="O5" s="772" t="s">
        <v>1326</v>
      </c>
      <c r="P5" s="774"/>
      <c r="Q5" s="772"/>
      <c r="R5" s="774"/>
      <c r="S5" s="769"/>
      <c r="T5" s="772" t="s">
        <v>46</v>
      </c>
      <c r="U5" s="785"/>
      <c r="V5" s="772" t="s">
        <v>47</v>
      </c>
      <c r="W5" s="784"/>
      <c r="X5" s="785"/>
      <c r="Y5" s="768" t="s">
        <v>1213</v>
      </c>
      <c r="Z5" s="768" t="s">
        <v>49</v>
      </c>
      <c r="AA5" s="768" t="s">
        <v>48</v>
      </c>
      <c r="AB5" s="769"/>
      <c r="AC5" s="768" t="s">
        <v>158</v>
      </c>
      <c r="AD5" s="776" t="s">
        <v>385</v>
      </c>
      <c r="AE5" s="769"/>
      <c r="AF5" s="768" t="s">
        <v>61</v>
      </c>
      <c r="AG5" s="768" t="s">
        <v>60</v>
      </c>
      <c r="AH5" s="769"/>
      <c r="AI5" s="769"/>
      <c r="AJ5" s="769"/>
      <c r="AK5" s="769"/>
      <c r="AL5" s="769"/>
    </row>
    <row r="6" spans="2:38" ht="24" customHeight="1" thickBot="1">
      <c r="B6" s="770"/>
      <c r="C6" s="770"/>
      <c r="D6" s="770"/>
      <c r="E6" s="778"/>
      <c r="F6" s="775"/>
      <c r="G6" s="775"/>
      <c r="H6" s="775"/>
      <c r="I6" s="771"/>
      <c r="J6" s="775"/>
      <c r="K6" s="781"/>
      <c r="L6" s="771"/>
      <c r="M6" s="37" t="s">
        <v>51</v>
      </c>
      <c r="N6" s="30" t="s">
        <v>52</v>
      </c>
      <c r="O6" s="626" t="s">
        <v>51</v>
      </c>
      <c r="P6" s="30" t="s">
        <v>52</v>
      </c>
      <c r="Q6" s="626" t="s">
        <v>51</v>
      </c>
      <c r="R6" s="30" t="s">
        <v>52</v>
      </c>
      <c r="S6" s="770"/>
      <c r="T6" s="31" t="s">
        <v>54</v>
      </c>
      <c r="U6" s="31" t="s">
        <v>55</v>
      </c>
      <c r="V6" s="31" t="s">
        <v>56</v>
      </c>
      <c r="W6" s="31" t="s">
        <v>57</v>
      </c>
      <c r="X6" s="31" t="s">
        <v>58</v>
      </c>
      <c r="Y6" s="770"/>
      <c r="Z6" s="770"/>
      <c r="AA6" s="770"/>
      <c r="AB6" s="770"/>
      <c r="AC6" s="775"/>
      <c r="AD6" s="775"/>
      <c r="AE6" s="771"/>
      <c r="AF6" s="775"/>
      <c r="AG6" s="775"/>
      <c r="AH6" s="770"/>
      <c r="AI6" s="770"/>
      <c r="AJ6" s="770"/>
      <c r="AK6" s="775"/>
      <c r="AL6" s="770"/>
    </row>
    <row r="7" spans="2:38" ht="12" thickBot="1">
      <c r="B7" s="32">
        <v>1</v>
      </c>
      <c r="C7" s="33" t="str">
        <f>'消耗品-中間'!D7</f>
        <v>トナーカートリッジ(イエロー)</v>
      </c>
      <c r="D7" s="57" t="str">
        <f>'消耗品-中間'!E7</f>
        <v>○</v>
      </c>
      <c r="E7" s="57" t="str">
        <f>'消耗品-中間'!F7</f>
        <v>CRU</v>
      </c>
      <c r="F7" s="57" t="str">
        <f>'消耗品-中間'!G7</f>
        <v>-</v>
      </c>
      <c r="G7" s="57" t="str">
        <f>'消耗品-中間'!H7</f>
        <v>-</v>
      </c>
      <c r="H7" s="57" t="str">
        <f>'消耗品-中間'!I7</f>
        <v>-</v>
      </c>
      <c r="I7" s="57" t="str">
        <f>'消耗品-中間'!J7</f>
        <v>○</v>
      </c>
      <c r="J7" s="57" t="str">
        <f>'消耗品-中間'!K7</f>
        <v>×</v>
      </c>
      <c r="K7" s="57" t="str">
        <f>'消耗品-中間'!L7</f>
        <v>無</v>
      </c>
      <c r="L7" s="57" t="str">
        <f>'消耗品-中間'!M7</f>
        <v>停止する</v>
      </c>
      <c r="M7" s="57" t="str">
        <f>'消耗品-中間'!N7</f>
        <v>-</v>
      </c>
      <c r="N7" s="57" t="str">
        <f>'消耗品-中間'!O7</f>
        <v>-</v>
      </c>
      <c r="O7" s="57" t="str">
        <f>'消耗品-中間'!P7</f>
        <v>-</v>
      </c>
      <c r="P7" s="57" t="str">
        <f>'消耗品-中間'!Q7</f>
        <v>-</v>
      </c>
      <c r="Q7" s="57" t="str">
        <f>'消耗品-中間'!R7</f>
        <v>-</v>
      </c>
      <c r="R7" s="57" t="str">
        <f>'消耗品-中間'!S7</f>
        <v>-</v>
      </c>
      <c r="S7" s="57" t="str">
        <f>'消耗品-中間'!T7</f>
        <v>○</v>
      </c>
      <c r="T7" s="57" t="str">
        <f>'消耗品-中間'!U7</f>
        <v>○</v>
      </c>
      <c r="U7" s="57" t="str">
        <f>'消耗品-中間'!V7</f>
        <v>○</v>
      </c>
      <c r="V7" s="57" t="str">
        <f>'消耗品-中間'!W7</f>
        <v>×</v>
      </c>
      <c r="W7" s="57" t="str">
        <f>'消耗品-中間'!X7</f>
        <v>×</v>
      </c>
      <c r="X7" s="57" t="str">
        <f>'消耗品-中間'!Y7</f>
        <v>○</v>
      </c>
      <c r="Y7" s="57" t="str">
        <f>'消耗品-中間'!Z7</f>
        <v>○</v>
      </c>
      <c r="Z7" s="57" t="str">
        <f>'消耗品-中間'!AA7</f>
        <v>○</v>
      </c>
      <c r="AA7" s="57" t="str">
        <f>'消耗品-中間'!AB7</f>
        <v>○</v>
      </c>
      <c r="AB7" s="57" t="str">
        <f>'消耗品-中間'!AC7</f>
        <v>×</v>
      </c>
      <c r="AC7" s="57" t="str">
        <f>'消耗品-中間'!AD7</f>
        <v>○</v>
      </c>
      <c r="AD7" s="98">
        <f>'消耗品-中間'!AE7</f>
        <v>0.05</v>
      </c>
      <c r="AE7" s="57" t="str">
        <f>'消耗品-中間'!AF7</f>
        <v>×</v>
      </c>
      <c r="AF7" s="57" t="str">
        <f>'消耗品-中間'!AG7</f>
        <v>○</v>
      </c>
      <c r="AG7" s="57" t="str">
        <f>'消耗品-中間'!AH7</f>
        <v>○</v>
      </c>
      <c r="AH7" s="57" t="str">
        <f>'消耗品-中間'!AI7</f>
        <v>○</v>
      </c>
      <c r="AI7" s="57" t="str">
        <f>'消耗品-中間'!AJ7</f>
        <v>○</v>
      </c>
      <c r="AJ7" s="57" t="str">
        <f>'消耗品-中間'!AK7</f>
        <v>○</v>
      </c>
      <c r="AK7" s="36" t="str">
        <f>'消耗品-中間'!AL7</f>
        <v>-</v>
      </c>
      <c r="AL7" s="35"/>
    </row>
    <row r="8" spans="2:38" ht="12" thickBot="1">
      <c r="B8" s="32">
        <v>2</v>
      </c>
      <c r="C8" s="33" t="str">
        <f>'消耗品-中間'!D8</f>
        <v>トナーカートリッジ(マゼンタ)</v>
      </c>
      <c r="D8" s="57" t="str">
        <f>'消耗品-中間'!E8</f>
        <v>○</v>
      </c>
      <c r="E8" s="57" t="str">
        <f>'消耗品-中間'!F8</f>
        <v>CRU</v>
      </c>
      <c r="F8" s="57" t="str">
        <f>'消耗品-中間'!G8</f>
        <v>-</v>
      </c>
      <c r="G8" s="57" t="str">
        <f>'消耗品-中間'!H8</f>
        <v>-</v>
      </c>
      <c r="H8" s="57" t="str">
        <f>'消耗品-中間'!I8</f>
        <v>-</v>
      </c>
      <c r="I8" s="57" t="str">
        <f>'消耗品-中間'!J8</f>
        <v>○</v>
      </c>
      <c r="J8" s="57" t="str">
        <f>'消耗品-中間'!K8</f>
        <v>×</v>
      </c>
      <c r="K8" s="57" t="str">
        <f>'消耗品-中間'!L8</f>
        <v>無</v>
      </c>
      <c r="L8" s="57" t="str">
        <f>'消耗品-中間'!M8</f>
        <v>停止する</v>
      </c>
      <c r="M8" s="57" t="str">
        <f>'消耗品-中間'!N8</f>
        <v>-</v>
      </c>
      <c r="N8" s="57" t="str">
        <f>'消耗品-中間'!O8</f>
        <v>-</v>
      </c>
      <c r="O8" s="57" t="str">
        <f>'消耗品-中間'!P8</f>
        <v>-</v>
      </c>
      <c r="P8" s="57" t="str">
        <f>'消耗品-中間'!Q8</f>
        <v>-</v>
      </c>
      <c r="Q8" s="57" t="str">
        <f>'消耗品-中間'!R8</f>
        <v>-</v>
      </c>
      <c r="R8" s="57" t="str">
        <f>'消耗品-中間'!S8</f>
        <v>-</v>
      </c>
      <c r="S8" s="57" t="str">
        <f>'消耗品-中間'!T8</f>
        <v>○</v>
      </c>
      <c r="T8" s="57" t="str">
        <f>'消耗品-中間'!U8</f>
        <v>○</v>
      </c>
      <c r="U8" s="57" t="str">
        <f>'消耗品-中間'!V8</f>
        <v>○</v>
      </c>
      <c r="V8" s="57" t="str">
        <f>'消耗品-中間'!W8</f>
        <v>×</v>
      </c>
      <c r="W8" s="57" t="str">
        <f>'消耗品-中間'!X8</f>
        <v>×</v>
      </c>
      <c r="X8" s="57" t="str">
        <f>'消耗品-中間'!Y8</f>
        <v>○</v>
      </c>
      <c r="Y8" s="57" t="str">
        <f>'消耗品-中間'!Z8</f>
        <v>○</v>
      </c>
      <c r="Z8" s="57" t="str">
        <f>'消耗品-中間'!AA8</f>
        <v>○</v>
      </c>
      <c r="AA8" s="57" t="str">
        <f>'消耗品-中間'!AB8</f>
        <v>○</v>
      </c>
      <c r="AB8" s="57" t="str">
        <f>'消耗品-中間'!AC8</f>
        <v>×</v>
      </c>
      <c r="AC8" s="57" t="str">
        <f>'消耗品-中間'!AD8</f>
        <v>○</v>
      </c>
      <c r="AD8" s="98">
        <f>'消耗品-中間'!AE8</f>
        <v>0.05</v>
      </c>
      <c r="AE8" s="57" t="str">
        <f>'消耗品-中間'!AF8</f>
        <v>×</v>
      </c>
      <c r="AF8" s="57" t="str">
        <f>'消耗品-中間'!AG8</f>
        <v>○</v>
      </c>
      <c r="AG8" s="57" t="str">
        <f>'消耗品-中間'!AH8</f>
        <v>○</v>
      </c>
      <c r="AH8" s="57" t="str">
        <f>'消耗品-中間'!AI8</f>
        <v>○</v>
      </c>
      <c r="AI8" s="57" t="str">
        <f>'消耗品-中間'!AJ8</f>
        <v>○</v>
      </c>
      <c r="AJ8" s="57" t="str">
        <f>'消耗品-中間'!AK8</f>
        <v>○</v>
      </c>
      <c r="AK8" s="36" t="str">
        <f>'消耗品-中間'!AL8</f>
        <v>-</v>
      </c>
      <c r="AL8" s="35"/>
    </row>
    <row r="9" spans="2:38" ht="12" thickBot="1">
      <c r="B9" s="32">
        <v>3</v>
      </c>
      <c r="C9" s="33" t="str">
        <f>'消耗品-中間'!D9</f>
        <v>トナーカートリッジ(シアン)</v>
      </c>
      <c r="D9" s="57" t="str">
        <f>'消耗品-中間'!E9</f>
        <v>○</v>
      </c>
      <c r="E9" s="57" t="str">
        <f>'消耗品-中間'!F9</f>
        <v>CRU</v>
      </c>
      <c r="F9" s="57" t="str">
        <f>'消耗品-中間'!G9</f>
        <v>-</v>
      </c>
      <c r="G9" s="57" t="str">
        <f>'消耗品-中間'!H9</f>
        <v>-</v>
      </c>
      <c r="H9" s="57" t="str">
        <f>'消耗品-中間'!I9</f>
        <v>-</v>
      </c>
      <c r="I9" s="57" t="str">
        <f>'消耗品-中間'!J9</f>
        <v>○</v>
      </c>
      <c r="J9" s="57" t="str">
        <f>'消耗品-中間'!K9</f>
        <v>×</v>
      </c>
      <c r="K9" s="57" t="str">
        <f>'消耗品-中間'!L9</f>
        <v>無</v>
      </c>
      <c r="L9" s="57" t="str">
        <f>'消耗品-中間'!M9</f>
        <v>停止する</v>
      </c>
      <c r="M9" s="57" t="str">
        <f>'消耗品-中間'!N9</f>
        <v>-</v>
      </c>
      <c r="N9" s="57" t="str">
        <f>'消耗品-中間'!O9</f>
        <v>-</v>
      </c>
      <c r="O9" s="57" t="str">
        <f>'消耗品-中間'!P9</f>
        <v>-</v>
      </c>
      <c r="P9" s="57" t="str">
        <f>'消耗品-中間'!Q9</f>
        <v>-</v>
      </c>
      <c r="Q9" s="57" t="str">
        <f>'消耗品-中間'!R9</f>
        <v>-</v>
      </c>
      <c r="R9" s="57" t="str">
        <f>'消耗品-中間'!S9</f>
        <v>-</v>
      </c>
      <c r="S9" s="57" t="str">
        <f>'消耗品-中間'!T9</f>
        <v>○</v>
      </c>
      <c r="T9" s="57" t="str">
        <f>'消耗品-中間'!U9</f>
        <v>○</v>
      </c>
      <c r="U9" s="57" t="str">
        <f>'消耗品-中間'!V9</f>
        <v>○</v>
      </c>
      <c r="V9" s="57" t="str">
        <f>'消耗品-中間'!W9</f>
        <v>×</v>
      </c>
      <c r="W9" s="57" t="str">
        <f>'消耗品-中間'!X9</f>
        <v>×</v>
      </c>
      <c r="X9" s="57" t="str">
        <f>'消耗品-中間'!Y9</f>
        <v>○</v>
      </c>
      <c r="Y9" s="57" t="str">
        <f>'消耗品-中間'!Z9</f>
        <v>○</v>
      </c>
      <c r="Z9" s="57" t="str">
        <f>'消耗品-中間'!AA9</f>
        <v>○</v>
      </c>
      <c r="AA9" s="57" t="str">
        <f>'消耗品-中間'!AB9</f>
        <v>○</v>
      </c>
      <c r="AB9" s="57" t="str">
        <f>'消耗品-中間'!AC9</f>
        <v>×</v>
      </c>
      <c r="AC9" s="57" t="str">
        <f>'消耗品-中間'!AD9</f>
        <v>○</v>
      </c>
      <c r="AD9" s="98">
        <f>'消耗品-中間'!AE9</f>
        <v>0.05</v>
      </c>
      <c r="AE9" s="57" t="str">
        <f>'消耗品-中間'!AF9</f>
        <v>×</v>
      </c>
      <c r="AF9" s="57" t="str">
        <f>'消耗品-中間'!AG9</f>
        <v>○</v>
      </c>
      <c r="AG9" s="57" t="str">
        <f>'消耗品-中間'!AH9</f>
        <v>○</v>
      </c>
      <c r="AH9" s="57" t="str">
        <f>'消耗品-中間'!AI9</f>
        <v>○</v>
      </c>
      <c r="AI9" s="57" t="str">
        <f>'消耗品-中間'!AJ9</f>
        <v>○</v>
      </c>
      <c r="AJ9" s="57" t="str">
        <f>'消耗品-中間'!AK9</f>
        <v>○</v>
      </c>
      <c r="AK9" s="36" t="str">
        <f>'消耗品-中間'!AL9</f>
        <v>-</v>
      </c>
      <c r="AL9" s="35"/>
    </row>
    <row r="10" spans="2:38" ht="12" thickBot="1">
      <c r="B10" s="32">
        <v>4</v>
      </c>
      <c r="C10" s="33" t="str">
        <f>'消耗品-中間'!D10</f>
        <v>トナーカートリッジ(ブラック)</v>
      </c>
      <c r="D10" s="57" t="str">
        <f>'消耗品-中間'!E10</f>
        <v>-</v>
      </c>
      <c r="E10" s="57" t="str">
        <f>'消耗品-中間'!F10</f>
        <v>-</v>
      </c>
      <c r="F10" s="57" t="str">
        <f>'消耗品-中間'!G10</f>
        <v>-</v>
      </c>
      <c r="G10" s="57" t="str">
        <f>'消耗品-中間'!H10</f>
        <v>-</v>
      </c>
      <c r="H10" s="57" t="str">
        <f>'消耗品-中間'!I10</f>
        <v>-</v>
      </c>
      <c r="I10" s="57" t="str">
        <f>'消耗品-中間'!J10</f>
        <v>-</v>
      </c>
      <c r="J10" s="57" t="str">
        <f>'消耗品-中間'!K10</f>
        <v>-</v>
      </c>
      <c r="K10" s="57" t="str">
        <f>'消耗品-中間'!L10</f>
        <v>-</v>
      </c>
      <c r="L10" s="57" t="str">
        <f>'消耗品-中間'!M10</f>
        <v>-</v>
      </c>
      <c r="M10" s="57" t="str">
        <f>'消耗品-中間'!N10</f>
        <v>-</v>
      </c>
      <c r="N10" s="57" t="str">
        <f>'消耗品-中間'!O10</f>
        <v>-</v>
      </c>
      <c r="O10" s="57" t="str">
        <f>'消耗品-中間'!P10</f>
        <v>-</v>
      </c>
      <c r="P10" s="57" t="str">
        <f>'消耗品-中間'!Q10</f>
        <v>-</v>
      </c>
      <c r="Q10" s="57" t="str">
        <f>'消耗品-中間'!R10</f>
        <v>-</v>
      </c>
      <c r="R10" s="57" t="str">
        <f>'消耗品-中間'!S10</f>
        <v>-</v>
      </c>
      <c r="S10" s="57" t="str">
        <f>'消耗品-中間'!T10</f>
        <v>-</v>
      </c>
      <c r="T10" s="57" t="str">
        <f>'消耗品-中間'!U10</f>
        <v>-</v>
      </c>
      <c r="U10" s="57" t="str">
        <f>'消耗品-中間'!V10</f>
        <v>-</v>
      </c>
      <c r="V10" s="57" t="str">
        <f>'消耗品-中間'!W10</f>
        <v>-</v>
      </c>
      <c r="W10" s="57" t="str">
        <f>'消耗品-中間'!X10</f>
        <v>-</v>
      </c>
      <c r="X10" s="57" t="str">
        <f>'消耗品-中間'!Y10</f>
        <v>-</v>
      </c>
      <c r="Y10" s="57" t="str">
        <f>'消耗品-中間'!Z10</f>
        <v>-</v>
      </c>
      <c r="Z10" s="57" t="str">
        <f>'消耗品-中間'!AA10</f>
        <v>-</v>
      </c>
      <c r="AA10" s="57" t="str">
        <f>'消耗品-中間'!AB10</f>
        <v>-</v>
      </c>
      <c r="AB10" s="57" t="str">
        <f>'消耗品-中間'!AC10</f>
        <v>-</v>
      </c>
      <c r="AC10" s="57" t="str">
        <f>'消耗品-中間'!AD10</f>
        <v>-</v>
      </c>
      <c r="AD10" s="98" t="str">
        <f>'消耗品-中間'!AE10</f>
        <v>-</v>
      </c>
      <c r="AE10" s="57" t="str">
        <f>'消耗品-中間'!AF10</f>
        <v>-</v>
      </c>
      <c r="AF10" s="57" t="str">
        <f>'消耗品-中間'!AG10</f>
        <v>-</v>
      </c>
      <c r="AG10" s="57" t="str">
        <f>'消耗品-中間'!AH10</f>
        <v>-</v>
      </c>
      <c r="AH10" s="57" t="str">
        <f>'消耗品-中間'!AI10</f>
        <v>-</v>
      </c>
      <c r="AI10" s="57" t="str">
        <f>'消耗品-中間'!AJ10</f>
        <v>-</v>
      </c>
      <c r="AJ10" s="57" t="str">
        <f>'消耗品-中間'!AK10</f>
        <v>-</v>
      </c>
      <c r="AK10" s="36" t="str">
        <f>'消耗品-中間'!AL10</f>
        <v>-</v>
      </c>
      <c r="AL10" s="35"/>
    </row>
    <row r="11" spans="2:38" ht="12" thickBot="1">
      <c r="B11" s="32">
        <v>5</v>
      </c>
      <c r="C11" s="33" t="str">
        <f>'消耗品-中間'!D11</f>
        <v>トナーカートリッジ(ブラック1)</v>
      </c>
      <c r="D11" s="57" t="str">
        <f>'消耗品-中間'!E11</f>
        <v>○</v>
      </c>
      <c r="E11" s="57" t="str">
        <f>'消耗品-中間'!F11</f>
        <v>CRU</v>
      </c>
      <c r="F11" s="57" t="str">
        <f>'消耗品-中間'!G11</f>
        <v>-</v>
      </c>
      <c r="G11" s="57" t="str">
        <f>'消耗品-中間'!H11</f>
        <v>-</v>
      </c>
      <c r="H11" s="57" t="str">
        <f>'消耗品-中間'!I11</f>
        <v>-</v>
      </c>
      <c r="I11" s="57" t="str">
        <f>'消耗品-中間'!J11</f>
        <v>○</v>
      </c>
      <c r="J11" s="57" t="str">
        <f>'消耗品-中間'!K11</f>
        <v>×</v>
      </c>
      <c r="K11" s="57" t="str">
        <f>'消耗品-中間'!L11</f>
        <v>無</v>
      </c>
      <c r="L11" s="57" t="str">
        <f>'消耗品-中間'!M11</f>
        <v>停止する</v>
      </c>
      <c r="M11" s="57" t="str">
        <f>'消耗品-中間'!N11</f>
        <v>-</v>
      </c>
      <c r="N11" s="57" t="str">
        <f>'消耗品-中間'!O11</f>
        <v>-</v>
      </c>
      <c r="O11" s="57" t="str">
        <f>'消耗品-中間'!P11</f>
        <v>-</v>
      </c>
      <c r="P11" s="57" t="str">
        <f>'消耗品-中間'!Q11</f>
        <v>-</v>
      </c>
      <c r="Q11" s="57" t="str">
        <f>'消耗品-中間'!R11</f>
        <v>-</v>
      </c>
      <c r="R11" s="57" t="str">
        <f>'消耗品-中間'!S11</f>
        <v>-</v>
      </c>
      <c r="S11" s="57" t="str">
        <f>'消耗品-中間'!T11</f>
        <v>○</v>
      </c>
      <c r="T11" s="57" t="str">
        <f>'消耗品-中間'!U11</f>
        <v>○</v>
      </c>
      <c r="U11" s="57" t="str">
        <f>'消耗品-中間'!V11</f>
        <v>○</v>
      </c>
      <c r="V11" s="57" t="str">
        <f>'消耗品-中間'!W11</f>
        <v>×</v>
      </c>
      <c r="W11" s="57" t="str">
        <f>'消耗品-中間'!X11</f>
        <v>×</v>
      </c>
      <c r="X11" s="57" t="str">
        <f>'消耗品-中間'!Y11</f>
        <v>○</v>
      </c>
      <c r="Y11" s="57" t="str">
        <f>'消耗品-中間'!Z11</f>
        <v>○</v>
      </c>
      <c r="Z11" s="57" t="str">
        <f>'消耗品-中間'!AA11</f>
        <v>○</v>
      </c>
      <c r="AA11" s="57" t="str">
        <f>'消耗品-中間'!AB11</f>
        <v>○</v>
      </c>
      <c r="AB11" s="57" t="str">
        <f>'消耗品-中間'!AC11</f>
        <v>×</v>
      </c>
      <c r="AC11" s="57" t="str">
        <f>'消耗品-中間'!AD11</f>
        <v>○</v>
      </c>
      <c r="AD11" s="98">
        <f>'消耗品-中間'!AE11</f>
        <v>0.05</v>
      </c>
      <c r="AE11" s="57" t="str">
        <f>'消耗品-中間'!AF11</f>
        <v>×</v>
      </c>
      <c r="AF11" s="57" t="str">
        <f>'消耗品-中間'!AG11</f>
        <v>○</v>
      </c>
      <c r="AG11" s="57" t="str">
        <f>'消耗品-中間'!AH11</f>
        <v>○</v>
      </c>
      <c r="AH11" s="57" t="str">
        <f>'消耗品-中間'!AI11</f>
        <v>○</v>
      </c>
      <c r="AI11" s="57" t="str">
        <f>'消耗品-中間'!AJ11</f>
        <v>○</v>
      </c>
      <c r="AJ11" s="57" t="str">
        <f>'消耗品-中間'!AK11</f>
        <v>○</v>
      </c>
      <c r="AK11" s="36" t="str">
        <f>'消耗品-中間'!AL11</f>
        <v>-</v>
      </c>
      <c r="AL11" s="35"/>
    </row>
    <row r="12" spans="2:38" ht="12" thickBot="1">
      <c r="B12" s="32">
        <v>6</v>
      </c>
      <c r="C12" s="33" t="str">
        <f>'消耗品-中間'!D12</f>
        <v>トナーカートリッジ(ブラック2)</v>
      </c>
      <c r="D12" s="57" t="str">
        <f>'消耗品-中間'!E12</f>
        <v>○</v>
      </c>
      <c r="E12" s="57" t="str">
        <f>'消耗品-中間'!F12</f>
        <v>CRU</v>
      </c>
      <c r="F12" s="57" t="str">
        <f>'消耗品-中間'!G12</f>
        <v>-</v>
      </c>
      <c r="G12" s="57" t="str">
        <f>'消耗品-中間'!H12</f>
        <v>-</v>
      </c>
      <c r="H12" s="57" t="str">
        <f>'消耗品-中間'!I12</f>
        <v>-</v>
      </c>
      <c r="I12" s="57" t="str">
        <f>'消耗品-中間'!J12</f>
        <v>○</v>
      </c>
      <c r="J12" s="57" t="str">
        <f>'消耗品-中間'!K12</f>
        <v>×</v>
      </c>
      <c r="K12" s="57" t="str">
        <f>'消耗品-中間'!L12</f>
        <v>無</v>
      </c>
      <c r="L12" s="57" t="str">
        <f>'消耗品-中間'!M12</f>
        <v>停止する</v>
      </c>
      <c r="M12" s="57" t="str">
        <f>'消耗品-中間'!N12</f>
        <v>-</v>
      </c>
      <c r="N12" s="57" t="str">
        <f>'消耗品-中間'!O12</f>
        <v>-</v>
      </c>
      <c r="O12" s="57" t="str">
        <f>'消耗品-中間'!P12</f>
        <v>-</v>
      </c>
      <c r="P12" s="57" t="str">
        <f>'消耗品-中間'!Q12</f>
        <v>-</v>
      </c>
      <c r="Q12" s="57" t="str">
        <f>'消耗品-中間'!R12</f>
        <v>-</v>
      </c>
      <c r="R12" s="57" t="str">
        <f>'消耗品-中間'!S12</f>
        <v>-</v>
      </c>
      <c r="S12" s="57" t="str">
        <f>'消耗品-中間'!T12</f>
        <v>○</v>
      </c>
      <c r="T12" s="57" t="str">
        <f>'消耗品-中間'!U12</f>
        <v>○</v>
      </c>
      <c r="U12" s="57" t="str">
        <f>'消耗品-中間'!V12</f>
        <v>○</v>
      </c>
      <c r="V12" s="57" t="str">
        <f>'消耗品-中間'!W12</f>
        <v>×</v>
      </c>
      <c r="W12" s="57" t="str">
        <f>'消耗品-中間'!X12</f>
        <v>×</v>
      </c>
      <c r="X12" s="57" t="str">
        <f>'消耗品-中間'!Y12</f>
        <v>○</v>
      </c>
      <c r="Y12" s="57" t="str">
        <f>'消耗品-中間'!Z12</f>
        <v>○</v>
      </c>
      <c r="Z12" s="57" t="str">
        <f>'消耗品-中間'!AA12</f>
        <v>○</v>
      </c>
      <c r="AA12" s="57" t="str">
        <f>'消耗品-中間'!AB12</f>
        <v>○</v>
      </c>
      <c r="AB12" s="57" t="str">
        <f>'消耗品-中間'!AC12</f>
        <v>×</v>
      </c>
      <c r="AC12" s="57" t="str">
        <f>'消耗品-中間'!AD12</f>
        <v>○</v>
      </c>
      <c r="AD12" s="98">
        <f>'消耗品-中間'!AE12</f>
        <v>0.05</v>
      </c>
      <c r="AE12" s="57" t="str">
        <f>'消耗品-中間'!AF12</f>
        <v>×</v>
      </c>
      <c r="AF12" s="57" t="str">
        <f>'消耗品-中間'!AG12</f>
        <v>○</v>
      </c>
      <c r="AG12" s="57" t="str">
        <f>'消耗品-中間'!AH12</f>
        <v>○</v>
      </c>
      <c r="AH12" s="57" t="str">
        <f>'消耗品-中間'!AI12</f>
        <v>○</v>
      </c>
      <c r="AI12" s="57" t="str">
        <f>'消耗品-中間'!AJ12</f>
        <v>○</v>
      </c>
      <c r="AJ12" s="57" t="str">
        <f>'消耗品-中間'!AK12</f>
        <v>○</v>
      </c>
      <c r="AK12" s="36" t="str">
        <f>'消耗品-中間'!AL12</f>
        <v>-</v>
      </c>
      <c r="AL12" s="35"/>
    </row>
    <row r="13" spans="2:38" ht="12" thickBot="1">
      <c r="B13" s="32">
        <v>7</v>
      </c>
      <c r="C13" s="33" t="str">
        <f>'消耗品-中間'!D13</f>
        <v>ドラムカートリッジ(イエロー)</v>
      </c>
      <c r="D13" s="57" t="str">
        <f>'消耗品-中間'!E13</f>
        <v>○</v>
      </c>
      <c r="E13" s="57" t="str">
        <f>'消耗品-中間'!F13</f>
        <v>ERU</v>
      </c>
      <c r="F13" s="57" t="str">
        <f>'消耗品-中間'!G13</f>
        <v>-</v>
      </c>
      <c r="G13" s="57" t="str">
        <f>'消耗品-中間'!H13</f>
        <v>-</v>
      </c>
      <c r="H13" s="57" t="str">
        <f>'消耗品-中間'!I13</f>
        <v>-</v>
      </c>
      <c r="I13" s="57" t="str">
        <f>'消耗品-中間'!J13</f>
        <v>○</v>
      </c>
      <c r="J13" s="57" t="str">
        <f>'消耗品-中間'!K13</f>
        <v>×</v>
      </c>
      <c r="K13" s="57" t="str">
        <f>'消耗品-中間'!L13</f>
        <v>有</v>
      </c>
      <c r="L13" s="57" t="str">
        <f>'消耗品-中間'!M13</f>
        <v>NVM切替</v>
      </c>
      <c r="M13" s="57" t="str">
        <f>'消耗品-中間'!N13</f>
        <v>停止しない</v>
      </c>
      <c r="N13" s="57" t="str">
        <f>'消耗品-中間'!O13</f>
        <v>停止しない</v>
      </c>
      <c r="O13" s="57" t="str">
        <f>'消耗品-中間'!P13</f>
        <v>停止しない</v>
      </c>
      <c r="P13" s="57" t="str">
        <f>'消耗品-中間'!Q13</f>
        <v>停止しない</v>
      </c>
      <c r="Q13" s="57" t="str">
        <f>'消耗品-中間'!R13</f>
        <v>停止しない</v>
      </c>
      <c r="R13" s="57" t="str">
        <f>'消耗品-中間'!S13</f>
        <v>停止しない</v>
      </c>
      <c r="S13" s="57" t="str">
        <f>'消耗品-中間'!T13</f>
        <v>○</v>
      </c>
      <c r="T13" s="57" t="str">
        <f>'消耗品-中間'!U13</f>
        <v>○</v>
      </c>
      <c r="U13" s="57" t="str">
        <f>'消耗品-中間'!V13</f>
        <v>○</v>
      </c>
      <c r="V13" s="57" t="str">
        <f>'消耗品-中間'!W13</f>
        <v>×</v>
      </c>
      <c r="W13" s="57" t="str">
        <f>'消耗品-中間'!X13</f>
        <v>○</v>
      </c>
      <c r="X13" s="57" t="str">
        <f>'消耗品-中間'!Y13</f>
        <v>○</v>
      </c>
      <c r="Y13" s="57" t="str">
        <f>'消耗品-中間'!Z13</f>
        <v>○</v>
      </c>
      <c r="Z13" s="57" t="str">
        <f>'消耗品-中間'!AA13</f>
        <v>○</v>
      </c>
      <c r="AA13" s="57" t="str">
        <f>'消耗品-中間'!AB13</f>
        <v>○</v>
      </c>
      <c r="AB13" s="57" t="str">
        <f>'消耗品-中間'!AC13</f>
        <v>×</v>
      </c>
      <c r="AC13" s="57" t="str">
        <f>'消耗品-中間'!AD13</f>
        <v>○</v>
      </c>
      <c r="AD13" s="98">
        <f>'消耗品-中間'!AE13</f>
        <v>0.01</v>
      </c>
      <c r="AE13" s="57" t="str">
        <f>'消耗品-中間'!AF13</f>
        <v>×</v>
      </c>
      <c r="AF13" s="57" t="str">
        <f>'消耗品-中間'!AG13</f>
        <v>×</v>
      </c>
      <c r="AG13" s="57" t="str">
        <f>'消耗品-中間'!AH13</f>
        <v>○</v>
      </c>
      <c r="AH13" s="57" t="str">
        <f>'消耗品-中間'!AI13</f>
        <v>×</v>
      </c>
      <c r="AI13" s="57" t="str">
        <f>'消耗品-中間'!AJ13</f>
        <v>○</v>
      </c>
      <c r="AJ13" s="57" t="str">
        <f>'消耗品-中間'!AK13</f>
        <v>○</v>
      </c>
      <c r="AK13" s="36" t="str">
        <f>'消耗品-中間'!AL13</f>
        <v>○</v>
      </c>
      <c r="AL13" s="35"/>
    </row>
    <row r="14" spans="2:38" ht="12" thickBot="1">
      <c r="B14" s="32">
        <v>8</v>
      </c>
      <c r="C14" s="33" t="str">
        <f>'消耗品-中間'!D14</f>
        <v>ドラムカートリッジ(マゼンタ)</v>
      </c>
      <c r="D14" s="57" t="str">
        <f>'消耗品-中間'!E14</f>
        <v>○</v>
      </c>
      <c r="E14" s="57" t="str">
        <f>'消耗品-中間'!F14</f>
        <v>ERU</v>
      </c>
      <c r="F14" s="57" t="str">
        <f>'消耗品-中間'!G14</f>
        <v>-</v>
      </c>
      <c r="G14" s="57" t="str">
        <f>'消耗品-中間'!H14</f>
        <v>-</v>
      </c>
      <c r="H14" s="57" t="str">
        <f>'消耗品-中間'!I14</f>
        <v>-</v>
      </c>
      <c r="I14" s="57" t="str">
        <f>'消耗品-中間'!J14</f>
        <v>○</v>
      </c>
      <c r="J14" s="57" t="str">
        <f>'消耗品-中間'!K14</f>
        <v>×</v>
      </c>
      <c r="K14" s="57" t="str">
        <f>'消耗品-中間'!L14</f>
        <v>有</v>
      </c>
      <c r="L14" s="57" t="str">
        <f>'消耗品-中間'!M14</f>
        <v>NVM切替</v>
      </c>
      <c r="M14" s="57" t="str">
        <f>'消耗品-中間'!N14</f>
        <v>停止しない</v>
      </c>
      <c r="N14" s="57" t="str">
        <f>'消耗品-中間'!O14</f>
        <v>停止しない</v>
      </c>
      <c r="O14" s="57" t="str">
        <f>'消耗品-中間'!P14</f>
        <v>停止しない</v>
      </c>
      <c r="P14" s="57" t="str">
        <f>'消耗品-中間'!Q14</f>
        <v>停止しない</v>
      </c>
      <c r="Q14" s="57" t="str">
        <f>'消耗品-中間'!R14</f>
        <v>停止しない</v>
      </c>
      <c r="R14" s="57" t="str">
        <f>'消耗品-中間'!S14</f>
        <v>停止しない</v>
      </c>
      <c r="S14" s="57" t="str">
        <f>'消耗品-中間'!T14</f>
        <v>○</v>
      </c>
      <c r="T14" s="57" t="str">
        <f>'消耗品-中間'!U14</f>
        <v>○</v>
      </c>
      <c r="U14" s="57" t="str">
        <f>'消耗品-中間'!V14</f>
        <v>○</v>
      </c>
      <c r="V14" s="57" t="str">
        <f>'消耗品-中間'!W14</f>
        <v>×</v>
      </c>
      <c r="W14" s="57" t="str">
        <f>'消耗品-中間'!X14</f>
        <v>○</v>
      </c>
      <c r="X14" s="57" t="str">
        <f>'消耗品-中間'!Y14</f>
        <v>○</v>
      </c>
      <c r="Y14" s="57" t="str">
        <f>'消耗品-中間'!Z14</f>
        <v>○</v>
      </c>
      <c r="Z14" s="57" t="str">
        <f>'消耗品-中間'!AA14</f>
        <v>○</v>
      </c>
      <c r="AA14" s="57" t="str">
        <f>'消耗品-中間'!AB14</f>
        <v>○</v>
      </c>
      <c r="AB14" s="57" t="str">
        <f>'消耗品-中間'!AC14</f>
        <v>×</v>
      </c>
      <c r="AC14" s="57" t="str">
        <f>'消耗品-中間'!AD14</f>
        <v>○</v>
      </c>
      <c r="AD14" s="98">
        <f>'消耗品-中間'!AE14</f>
        <v>0.01</v>
      </c>
      <c r="AE14" s="57" t="str">
        <f>'消耗品-中間'!AF14</f>
        <v>×</v>
      </c>
      <c r="AF14" s="57" t="str">
        <f>'消耗品-中間'!AG14</f>
        <v>×</v>
      </c>
      <c r="AG14" s="57" t="str">
        <f>'消耗品-中間'!AH14</f>
        <v>○</v>
      </c>
      <c r="AH14" s="57" t="str">
        <f>'消耗品-中間'!AI14</f>
        <v>×</v>
      </c>
      <c r="AI14" s="57" t="str">
        <f>'消耗品-中間'!AJ14</f>
        <v>○</v>
      </c>
      <c r="AJ14" s="57" t="str">
        <f>'消耗品-中間'!AK14</f>
        <v>○</v>
      </c>
      <c r="AK14" s="36" t="str">
        <f>'消耗品-中間'!AL14</f>
        <v>○</v>
      </c>
      <c r="AL14" s="35"/>
    </row>
    <row r="15" spans="2:38" ht="12" thickBot="1">
      <c r="B15" s="32">
        <v>9</v>
      </c>
      <c r="C15" s="33" t="str">
        <f>'消耗品-中間'!D15</f>
        <v>ドラムカートリッジ(シアン)</v>
      </c>
      <c r="D15" s="57" t="str">
        <f>'消耗品-中間'!E15</f>
        <v>○</v>
      </c>
      <c r="E15" s="57" t="str">
        <f>'消耗品-中間'!F15</f>
        <v>ERU</v>
      </c>
      <c r="F15" s="57" t="str">
        <f>'消耗品-中間'!G15</f>
        <v>-</v>
      </c>
      <c r="G15" s="57" t="str">
        <f>'消耗品-中間'!H15</f>
        <v>-</v>
      </c>
      <c r="H15" s="57" t="str">
        <f>'消耗品-中間'!I15</f>
        <v>-</v>
      </c>
      <c r="I15" s="57" t="str">
        <f>'消耗品-中間'!J15</f>
        <v>○</v>
      </c>
      <c r="J15" s="57" t="str">
        <f>'消耗品-中間'!K15</f>
        <v>×</v>
      </c>
      <c r="K15" s="57" t="str">
        <f>'消耗品-中間'!L15</f>
        <v>有</v>
      </c>
      <c r="L15" s="57" t="str">
        <f>'消耗品-中間'!M15</f>
        <v>NVM切替</v>
      </c>
      <c r="M15" s="57" t="str">
        <f>'消耗品-中間'!N15</f>
        <v>停止しない</v>
      </c>
      <c r="N15" s="57" t="str">
        <f>'消耗品-中間'!O15</f>
        <v>停止しない</v>
      </c>
      <c r="O15" s="57" t="str">
        <f>'消耗品-中間'!P15</f>
        <v>停止しない</v>
      </c>
      <c r="P15" s="57" t="str">
        <f>'消耗品-中間'!Q15</f>
        <v>停止しない</v>
      </c>
      <c r="Q15" s="57" t="str">
        <f>'消耗品-中間'!R15</f>
        <v>停止しない</v>
      </c>
      <c r="R15" s="57" t="str">
        <f>'消耗品-中間'!S15</f>
        <v>停止しない</v>
      </c>
      <c r="S15" s="57" t="str">
        <f>'消耗品-中間'!T15</f>
        <v>○</v>
      </c>
      <c r="T15" s="57" t="str">
        <f>'消耗品-中間'!U15</f>
        <v>○</v>
      </c>
      <c r="U15" s="57" t="str">
        <f>'消耗品-中間'!V15</f>
        <v>○</v>
      </c>
      <c r="V15" s="57" t="str">
        <f>'消耗品-中間'!W15</f>
        <v>×</v>
      </c>
      <c r="W15" s="57" t="str">
        <f>'消耗品-中間'!X15</f>
        <v>○</v>
      </c>
      <c r="X15" s="57" t="str">
        <f>'消耗品-中間'!Y15</f>
        <v>○</v>
      </c>
      <c r="Y15" s="57" t="str">
        <f>'消耗品-中間'!Z15</f>
        <v>○</v>
      </c>
      <c r="Z15" s="57" t="str">
        <f>'消耗品-中間'!AA15</f>
        <v>○</v>
      </c>
      <c r="AA15" s="57" t="str">
        <f>'消耗品-中間'!AB15</f>
        <v>○</v>
      </c>
      <c r="AB15" s="57" t="str">
        <f>'消耗品-中間'!AC15</f>
        <v>×</v>
      </c>
      <c r="AC15" s="57" t="str">
        <f>'消耗品-中間'!AD15</f>
        <v>○</v>
      </c>
      <c r="AD15" s="98">
        <f>'消耗品-中間'!AE15</f>
        <v>0.01</v>
      </c>
      <c r="AE15" s="57" t="str">
        <f>'消耗品-中間'!AF15</f>
        <v>×</v>
      </c>
      <c r="AF15" s="57" t="str">
        <f>'消耗品-中間'!AG15</f>
        <v>×</v>
      </c>
      <c r="AG15" s="57" t="str">
        <f>'消耗品-中間'!AH15</f>
        <v>○</v>
      </c>
      <c r="AH15" s="57" t="str">
        <f>'消耗品-中間'!AI15</f>
        <v>×</v>
      </c>
      <c r="AI15" s="57" t="str">
        <f>'消耗品-中間'!AJ15</f>
        <v>○</v>
      </c>
      <c r="AJ15" s="57" t="str">
        <f>'消耗品-中間'!AK15</f>
        <v>○</v>
      </c>
      <c r="AK15" s="36" t="str">
        <f>'消耗品-中間'!AL15</f>
        <v>○</v>
      </c>
      <c r="AL15" s="35"/>
    </row>
    <row r="16" spans="2:38" ht="12" thickBot="1">
      <c r="B16" s="32">
        <v>10</v>
      </c>
      <c r="C16" s="33" t="str">
        <f>'消耗品-中間'!D16</f>
        <v>ドラムカートリッジ(ブラック)</v>
      </c>
      <c r="D16" s="57" t="str">
        <f>'消耗品-中間'!E16</f>
        <v>○</v>
      </c>
      <c r="E16" s="57" t="str">
        <f>'消耗品-中間'!F16</f>
        <v>ERU</v>
      </c>
      <c r="F16" s="57" t="str">
        <f>'消耗品-中間'!G16</f>
        <v>-</v>
      </c>
      <c r="G16" s="57" t="str">
        <f>'消耗品-中間'!H16</f>
        <v>-</v>
      </c>
      <c r="H16" s="57" t="str">
        <f>'消耗品-中間'!I16</f>
        <v>-</v>
      </c>
      <c r="I16" s="57" t="str">
        <f>'消耗品-中間'!J16</f>
        <v>○</v>
      </c>
      <c r="J16" s="57" t="str">
        <f>'消耗品-中間'!K16</f>
        <v>×</v>
      </c>
      <c r="K16" s="57" t="str">
        <f>'消耗品-中間'!L16</f>
        <v>有</v>
      </c>
      <c r="L16" s="57" t="str">
        <f>'消耗品-中間'!M16</f>
        <v>NVM切替</v>
      </c>
      <c r="M16" s="57" t="str">
        <f>'消耗品-中間'!N16</f>
        <v>停止しない</v>
      </c>
      <c r="N16" s="57" t="str">
        <f>'消耗品-中間'!O16</f>
        <v>停止しない</v>
      </c>
      <c r="O16" s="57" t="str">
        <f>'消耗品-中間'!P16</f>
        <v>停止しない</v>
      </c>
      <c r="P16" s="57" t="str">
        <f>'消耗品-中間'!Q16</f>
        <v>停止しない</v>
      </c>
      <c r="Q16" s="57" t="str">
        <f>'消耗品-中間'!R16</f>
        <v>停止しない</v>
      </c>
      <c r="R16" s="57" t="str">
        <f>'消耗品-中間'!S16</f>
        <v>停止しない</v>
      </c>
      <c r="S16" s="57" t="str">
        <f>'消耗品-中間'!T16</f>
        <v>○</v>
      </c>
      <c r="T16" s="57" t="str">
        <f>'消耗品-中間'!U16</f>
        <v>○</v>
      </c>
      <c r="U16" s="57" t="str">
        <f>'消耗品-中間'!V16</f>
        <v>○</v>
      </c>
      <c r="V16" s="57" t="str">
        <f>'消耗品-中間'!W16</f>
        <v>×</v>
      </c>
      <c r="W16" s="57" t="str">
        <f>'消耗品-中間'!X16</f>
        <v>○</v>
      </c>
      <c r="X16" s="57" t="str">
        <f>'消耗品-中間'!Y16</f>
        <v>○</v>
      </c>
      <c r="Y16" s="57" t="str">
        <f>'消耗品-中間'!Z16</f>
        <v>○</v>
      </c>
      <c r="Z16" s="57" t="str">
        <f>'消耗品-中間'!AA16</f>
        <v>○</v>
      </c>
      <c r="AA16" s="57" t="str">
        <f>'消耗品-中間'!AB16</f>
        <v>○</v>
      </c>
      <c r="AB16" s="57" t="str">
        <f>'消耗品-中間'!AC16</f>
        <v>×</v>
      </c>
      <c r="AC16" s="57" t="str">
        <f>'消耗品-中間'!AD16</f>
        <v>○</v>
      </c>
      <c r="AD16" s="98">
        <f>'消耗品-中間'!AE16</f>
        <v>0.01</v>
      </c>
      <c r="AE16" s="57" t="str">
        <f>'消耗品-中間'!AF16</f>
        <v>×</v>
      </c>
      <c r="AF16" s="57" t="str">
        <f>'消耗品-中間'!AG16</f>
        <v>×</v>
      </c>
      <c r="AG16" s="57" t="str">
        <f>'消耗品-中間'!AH16</f>
        <v>○</v>
      </c>
      <c r="AH16" s="57" t="str">
        <f>'消耗品-中間'!AI16</f>
        <v>×</v>
      </c>
      <c r="AI16" s="57" t="str">
        <f>'消耗品-中間'!AJ16</f>
        <v>○</v>
      </c>
      <c r="AJ16" s="57" t="str">
        <f>'消耗品-中間'!AK16</f>
        <v>○</v>
      </c>
      <c r="AK16" s="36" t="str">
        <f>'消耗品-中間'!AL16</f>
        <v>○</v>
      </c>
      <c r="AL16" s="35"/>
    </row>
    <row r="17" spans="2:38" ht="12" thickBot="1">
      <c r="B17" s="32">
        <v>11</v>
      </c>
      <c r="C17" s="33" t="str">
        <f>'消耗品-中間'!D17</f>
        <v>ドラムカートリッジ(YMCK一体型)</v>
      </c>
      <c r="D17" s="57" t="str">
        <f>'消耗品-中間'!E17</f>
        <v>-</v>
      </c>
      <c r="E17" s="57" t="str">
        <f>'消耗品-中間'!F17</f>
        <v>-</v>
      </c>
      <c r="F17" s="57" t="str">
        <f>'消耗品-中間'!G17</f>
        <v>-</v>
      </c>
      <c r="G17" s="57" t="str">
        <f>'消耗品-中間'!H17</f>
        <v>-</v>
      </c>
      <c r="H17" s="57" t="str">
        <f>'消耗品-中間'!I17</f>
        <v>-</v>
      </c>
      <c r="I17" s="57" t="str">
        <f>'消耗品-中間'!J17</f>
        <v>-</v>
      </c>
      <c r="J17" s="57" t="str">
        <f>'消耗品-中間'!K17</f>
        <v>-</v>
      </c>
      <c r="K17" s="57" t="str">
        <f>'消耗品-中間'!L17</f>
        <v>-</v>
      </c>
      <c r="L17" s="57" t="str">
        <f>'消耗品-中間'!M17</f>
        <v>-</v>
      </c>
      <c r="M17" s="57" t="str">
        <f>'消耗品-中間'!N17</f>
        <v>-</v>
      </c>
      <c r="N17" s="57" t="str">
        <f>'消耗品-中間'!O17</f>
        <v>-</v>
      </c>
      <c r="O17" s="57" t="str">
        <f>'消耗品-中間'!P17</f>
        <v>-</v>
      </c>
      <c r="P17" s="57" t="str">
        <f>'消耗品-中間'!Q17</f>
        <v>-</v>
      </c>
      <c r="Q17" s="57" t="str">
        <f>'消耗品-中間'!R17</f>
        <v>-</v>
      </c>
      <c r="R17" s="57" t="str">
        <f>'消耗品-中間'!S17</f>
        <v>-</v>
      </c>
      <c r="S17" s="57" t="str">
        <f>'消耗品-中間'!T17</f>
        <v>-</v>
      </c>
      <c r="T17" s="57" t="str">
        <f>'消耗品-中間'!U17</f>
        <v>-</v>
      </c>
      <c r="U17" s="57" t="str">
        <f>'消耗品-中間'!V17</f>
        <v>-</v>
      </c>
      <c r="V17" s="57" t="str">
        <f>'消耗品-中間'!W17</f>
        <v>-</v>
      </c>
      <c r="W17" s="57" t="str">
        <f>'消耗品-中間'!X17</f>
        <v>-</v>
      </c>
      <c r="X17" s="57" t="str">
        <f>'消耗品-中間'!Y17</f>
        <v>-</v>
      </c>
      <c r="Y17" s="57" t="str">
        <f>'消耗品-中間'!Z17</f>
        <v>-</v>
      </c>
      <c r="Z17" s="57" t="str">
        <f>'消耗品-中間'!AA17</f>
        <v>-</v>
      </c>
      <c r="AA17" s="57" t="str">
        <f>'消耗品-中間'!AB17</f>
        <v>-</v>
      </c>
      <c r="AB17" s="57" t="str">
        <f>'消耗品-中間'!AC17</f>
        <v>-</v>
      </c>
      <c r="AC17" s="57" t="str">
        <f>'消耗品-中間'!AD17</f>
        <v>-</v>
      </c>
      <c r="AD17" s="98" t="str">
        <f>'消耗品-中間'!AE17</f>
        <v>-</v>
      </c>
      <c r="AE17" s="57" t="str">
        <f>'消耗品-中間'!AF17</f>
        <v>-</v>
      </c>
      <c r="AF17" s="57" t="str">
        <f>'消耗品-中間'!AG17</f>
        <v>-</v>
      </c>
      <c r="AG17" s="57" t="str">
        <f>'消耗品-中間'!AH17</f>
        <v>-</v>
      </c>
      <c r="AH17" s="57" t="str">
        <f>'消耗品-中間'!AI17</f>
        <v>-</v>
      </c>
      <c r="AI17" s="57" t="str">
        <f>'消耗品-中間'!AJ17</f>
        <v>-</v>
      </c>
      <c r="AJ17" s="57" t="str">
        <f>'消耗品-中間'!AK17</f>
        <v>-</v>
      </c>
      <c r="AK17" s="36" t="str">
        <f>'消耗品-中間'!AL17</f>
        <v>-</v>
      </c>
      <c r="AL17" s="35"/>
    </row>
    <row r="18" spans="2:38" ht="12" thickBot="1">
      <c r="B18" s="32">
        <v>12</v>
      </c>
      <c r="C18" s="33" t="str">
        <f>'消耗品-中間'!D18</f>
        <v>ドラムカートリッジ(YMCK 同時交換（非一体）型)</v>
      </c>
      <c r="D18" s="57" t="str">
        <f>'消耗品-中間'!E18</f>
        <v>-</v>
      </c>
      <c r="E18" s="57" t="str">
        <f>'消耗品-中間'!F18</f>
        <v>-</v>
      </c>
      <c r="F18" s="57" t="str">
        <f>'消耗品-中間'!G18</f>
        <v>-</v>
      </c>
      <c r="G18" s="57" t="str">
        <f>'消耗品-中間'!H18</f>
        <v>-</v>
      </c>
      <c r="H18" s="57" t="str">
        <f>'消耗品-中間'!I18</f>
        <v>-</v>
      </c>
      <c r="I18" s="57" t="str">
        <f>'消耗品-中間'!J18</f>
        <v>-</v>
      </c>
      <c r="J18" s="57" t="str">
        <f>'消耗品-中間'!K18</f>
        <v>-</v>
      </c>
      <c r="K18" s="57" t="str">
        <f>'消耗品-中間'!L18</f>
        <v>-</v>
      </c>
      <c r="L18" s="57" t="str">
        <f>'消耗品-中間'!M18</f>
        <v>-</v>
      </c>
      <c r="M18" s="57" t="str">
        <f>'消耗品-中間'!N18</f>
        <v>-</v>
      </c>
      <c r="N18" s="57" t="str">
        <f>'消耗品-中間'!O18</f>
        <v>-</v>
      </c>
      <c r="O18" s="57" t="str">
        <f>'消耗品-中間'!P18</f>
        <v>-</v>
      </c>
      <c r="P18" s="57" t="str">
        <f>'消耗品-中間'!Q18</f>
        <v>-</v>
      </c>
      <c r="Q18" s="57" t="str">
        <f>'消耗品-中間'!R18</f>
        <v>-</v>
      </c>
      <c r="R18" s="57" t="str">
        <f>'消耗品-中間'!S18</f>
        <v>-</v>
      </c>
      <c r="S18" s="57" t="str">
        <f>'消耗品-中間'!T18</f>
        <v>-</v>
      </c>
      <c r="T18" s="57" t="str">
        <f>'消耗品-中間'!U18</f>
        <v>-</v>
      </c>
      <c r="U18" s="57" t="str">
        <f>'消耗品-中間'!V18</f>
        <v>-</v>
      </c>
      <c r="V18" s="57" t="str">
        <f>'消耗品-中間'!W18</f>
        <v>-</v>
      </c>
      <c r="W18" s="57" t="str">
        <f>'消耗品-中間'!X18</f>
        <v>-</v>
      </c>
      <c r="X18" s="57" t="str">
        <f>'消耗品-中間'!Y18</f>
        <v>-</v>
      </c>
      <c r="Y18" s="57" t="str">
        <f>'消耗品-中間'!Z18</f>
        <v>-</v>
      </c>
      <c r="Z18" s="57" t="str">
        <f>'消耗品-中間'!AA18</f>
        <v>-</v>
      </c>
      <c r="AA18" s="57" t="str">
        <f>'消耗品-中間'!AB18</f>
        <v>-</v>
      </c>
      <c r="AB18" s="57" t="str">
        <f>'消耗品-中間'!AC18</f>
        <v>-</v>
      </c>
      <c r="AC18" s="57" t="str">
        <f>'消耗品-中間'!AD18</f>
        <v>-</v>
      </c>
      <c r="AD18" s="98" t="str">
        <f>'消耗品-中間'!AE18</f>
        <v>-</v>
      </c>
      <c r="AE18" s="57" t="str">
        <f>'消耗品-中間'!AF18</f>
        <v>-</v>
      </c>
      <c r="AF18" s="57" t="str">
        <f>'消耗品-中間'!AG18</f>
        <v>-</v>
      </c>
      <c r="AG18" s="57" t="str">
        <f>'消耗品-中間'!AH18</f>
        <v>-</v>
      </c>
      <c r="AH18" s="57" t="str">
        <f>'消耗品-中間'!AI18</f>
        <v>-</v>
      </c>
      <c r="AI18" s="57" t="str">
        <f>'消耗品-中間'!AJ18</f>
        <v>-</v>
      </c>
      <c r="AJ18" s="57" t="str">
        <f>'消耗品-中間'!AK18</f>
        <v>-</v>
      </c>
      <c r="AK18" s="36" t="str">
        <f>'消耗品-中間'!AL18</f>
        <v>-</v>
      </c>
      <c r="AL18" s="35"/>
    </row>
    <row r="19" spans="2:38" ht="12" thickBot="1">
      <c r="B19" s="32">
        <v>13</v>
      </c>
      <c r="C19" s="33" t="str">
        <f>'消耗品-中間'!D19</f>
        <v>ドラム/トナー一体型カートリッジ</v>
      </c>
      <c r="D19" s="57" t="str">
        <f>'消耗品-中間'!E19</f>
        <v>-</v>
      </c>
      <c r="E19" s="57" t="str">
        <f>'消耗品-中間'!F19</f>
        <v>-</v>
      </c>
      <c r="F19" s="57" t="str">
        <f>'消耗品-中間'!G19</f>
        <v>-</v>
      </c>
      <c r="G19" s="57" t="str">
        <f>'消耗品-中間'!H19</f>
        <v>-</v>
      </c>
      <c r="H19" s="57" t="str">
        <f>'消耗品-中間'!I19</f>
        <v>-</v>
      </c>
      <c r="I19" s="57" t="str">
        <f>'消耗品-中間'!J19</f>
        <v>-</v>
      </c>
      <c r="J19" s="57" t="str">
        <f>'消耗品-中間'!K19</f>
        <v>-</v>
      </c>
      <c r="K19" s="57" t="str">
        <f>'消耗品-中間'!L19</f>
        <v>-</v>
      </c>
      <c r="L19" s="57" t="str">
        <f>'消耗品-中間'!M19</f>
        <v>-</v>
      </c>
      <c r="M19" s="57" t="str">
        <f>'消耗品-中間'!N19</f>
        <v>-</v>
      </c>
      <c r="N19" s="57" t="str">
        <f>'消耗品-中間'!O19</f>
        <v>-</v>
      </c>
      <c r="O19" s="57" t="str">
        <f>'消耗品-中間'!P19</f>
        <v>-</v>
      </c>
      <c r="P19" s="57" t="str">
        <f>'消耗品-中間'!Q19</f>
        <v>-</v>
      </c>
      <c r="Q19" s="57" t="str">
        <f>'消耗品-中間'!R19</f>
        <v>-</v>
      </c>
      <c r="R19" s="57" t="str">
        <f>'消耗品-中間'!S19</f>
        <v>-</v>
      </c>
      <c r="S19" s="57" t="str">
        <f>'消耗品-中間'!T19</f>
        <v>-</v>
      </c>
      <c r="T19" s="57" t="str">
        <f>'消耗品-中間'!U19</f>
        <v>-</v>
      </c>
      <c r="U19" s="57" t="str">
        <f>'消耗品-中間'!V19</f>
        <v>-</v>
      </c>
      <c r="V19" s="57" t="str">
        <f>'消耗品-中間'!W19</f>
        <v>-</v>
      </c>
      <c r="W19" s="57" t="str">
        <f>'消耗品-中間'!X19</f>
        <v>-</v>
      </c>
      <c r="X19" s="57" t="str">
        <f>'消耗品-中間'!Y19</f>
        <v>-</v>
      </c>
      <c r="Y19" s="57" t="str">
        <f>'消耗品-中間'!Z19</f>
        <v>-</v>
      </c>
      <c r="Z19" s="57" t="str">
        <f>'消耗品-中間'!AA19</f>
        <v>-</v>
      </c>
      <c r="AA19" s="57" t="str">
        <f>'消耗品-中間'!AB19</f>
        <v>-</v>
      </c>
      <c r="AB19" s="57" t="str">
        <f>'消耗品-中間'!AC19</f>
        <v>-</v>
      </c>
      <c r="AC19" s="57" t="str">
        <f>'消耗品-中間'!AD19</f>
        <v>-</v>
      </c>
      <c r="AD19" s="98" t="str">
        <f>'消耗品-中間'!AE19</f>
        <v>-</v>
      </c>
      <c r="AE19" s="57" t="str">
        <f>'消耗品-中間'!AF19</f>
        <v>-</v>
      </c>
      <c r="AF19" s="57" t="str">
        <f>'消耗品-中間'!AG19</f>
        <v>-</v>
      </c>
      <c r="AG19" s="57" t="str">
        <f>'消耗品-中間'!AH19</f>
        <v>-</v>
      </c>
      <c r="AH19" s="57" t="str">
        <f>'消耗品-中間'!AI19</f>
        <v>-</v>
      </c>
      <c r="AI19" s="57" t="str">
        <f>'消耗品-中間'!AJ19</f>
        <v>-</v>
      </c>
      <c r="AJ19" s="57" t="str">
        <f>'消耗品-中間'!AK19</f>
        <v>-</v>
      </c>
      <c r="AK19" s="36" t="str">
        <f>'消耗品-中間'!AL19</f>
        <v>-</v>
      </c>
      <c r="AL19" s="35"/>
    </row>
    <row r="20" spans="2:38" ht="12" thickBot="1">
      <c r="B20" s="32">
        <v>14</v>
      </c>
      <c r="C20" s="33" t="str">
        <f>'消耗品-中間'!D20</f>
        <v>トナー回収ボックス</v>
      </c>
      <c r="D20" s="57" t="str">
        <f>'消耗品-中間'!E20</f>
        <v>○</v>
      </c>
      <c r="E20" s="57" t="str">
        <f>'消耗品-中間'!F20</f>
        <v>CRU</v>
      </c>
      <c r="F20" s="57" t="str">
        <f>'消耗品-中間'!G20</f>
        <v>-</v>
      </c>
      <c r="G20" s="57" t="str">
        <f>'消耗品-中間'!H20</f>
        <v>-</v>
      </c>
      <c r="H20" s="57" t="str">
        <f>'消耗品-中間'!I20</f>
        <v>-</v>
      </c>
      <c r="I20" s="57" t="str">
        <f>'消耗品-中間'!J20</f>
        <v>○</v>
      </c>
      <c r="J20" s="57" t="str">
        <f>'消耗品-中間'!K20</f>
        <v>×</v>
      </c>
      <c r="K20" s="57" t="str">
        <f>'消耗品-中間'!L20</f>
        <v>無</v>
      </c>
      <c r="L20" s="57" t="str">
        <f>'消耗品-中間'!M20</f>
        <v>停止する</v>
      </c>
      <c r="M20" s="57" t="str">
        <f>'消耗品-中間'!N20</f>
        <v>-</v>
      </c>
      <c r="N20" s="57" t="str">
        <f>'消耗品-中間'!O20</f>
        <v>-</v>
      </c>
      <c r="O20" s="57" t="str">
        <f>'消耗品-中間'!P20</f>
        <v>-</v>
      </c>
      <c r="P20" s="57" t="str">
        <f>'消耗品-中間'!Q20</f>
        <v>-</v>
      </c>
      <c r="Q20" s="57" t="str">
        <f>'消耗品-中間'!R20</f>
        <v>-</v>
      </c>
      <c r="R20" s="57" t="str">
        <f>'消耗品-中間'!S20</f>
        <v>-</v>
      </c>
      <c r="S20" s="57" t="str">
        <f>'消耗品-中間'!T20</f>
        <v>○</v>
      </c>
      <c r="T20" s="57" t="str">
        <f>'消耗品-中間'!U20</f>
        <v>○</v>
      </c>
      <c r="U20" s="57" t="str">
        <f>'消耗品-中間'!V20</f>
        <v>○</v>
      </c>
      <c r="V20" s="57" t="str">
        <f>'消耗品-中間'!W20</f>
        <v>×</v>
      </c>
      <c r="W20" s="57" t="str">
        <f>'消耗品-中間'!X20</f>
        <v>×</v>
      </c>
      <c r="X20" s="57" t="str">
        <f>'消耗品-中間'!Y20</f>
        <v>○</v>
      </c>
      <c r="Y20" s="57" t="str">
        <f>'消耗品-中間'!Z20</f>
        <v>○</v>
      </c>
      <c r="Z20" s="57" t="str">
        <f>'消耗品-中間'!AA20</f>
        <v>○</v>
      </c>
      <c r="AA20" s="57" t="str">
        <f>'消耗品-中間'!AB20</f>
        <v>×</v>
      </c>
      <c r="AB20" s="57" t="str">
        <f>'消耗品-中間'!AC20</f>
        <v>×</v>
      </c>
      <c r="AC20" s="57" t="str">
        <f>'消耗品-中間'!AD20</f>
        <v>×</v>
      </c>
      <c r="AD20" s="98" t="str">
        <f>'消耗品-中間'!AE20</f>
        <v>×</v>
      </c>
      <c r="AE20" s="57" t="str">
        <f>'消耗品-中間'!AF20</f>
        <v>×</v>
      </c>
      <c r="AF20" s="57" t="str">
        <f>'消耗品-中間'!AG20</f>
        <v>×</v>
      </c>
      <c r="AG20" s="57" t="str">
        <f>'消耗品-中間'!AH20</f>
        <v>○</v>
      </c>
      <c r="AH20" s="57" t="str">
        <f>'消耗品-中間'!AI20</f>
        <v>×</v>
      </c>
      <c r="AI20" s="57" t="str">
        <f>'消耗品-中間'!AJ20</f>
        <v>×</v>
      </c>
      <c r="AJ20" s="57" t="str">
        <f>'消耗品-中間'!AK20</f>
        <v>×</v>
      </c>
      <c r="AK20" s="36" t="str">
        <f>'消耗品-中間'!AL20</f>
        <v>-</v>
      </c>
      <c r="AL20" s="35"/>
    </row>
    <row r="21" spans="2:38" ht="12" thickBot="1">
      <c r="B21" s="32">
        <v>15</v>
      </c>
      <c r="C21" s="33" t="str">
        <f>'消耗品-中間'!D21</f>
        <v>定着ユニット</v>
      </c>
      <c r="D21" s="57" t="str">
        <f>'消耗品-中間'!E21</f>
        <v>-</v>
      </c>
      <c r="E21" s="57" t="str">
        <f>'消耗品-中間'!F21</f>
        <v>-</v>
      </c>
      <c r="F21" s="57" t="str">
        <f>'消耗品-中間'!G21</f>
        <v>-</v>
      </c>
      <c r="G21" s="57" t="str">
        <f>'消耗品-中間'!H21</f>
        <v>-</v>
      </c>
      <c r="H21" s="57" t="str">
        <f>'消耗品-中間'!I21</f>
        <v>-</v>
      </c>
      <c r="I21" s="57" t="str">
        <f>'消耗品-中間'!J21</f>
        <v>-</v>
      </c>
      <c r="J21" s="57" t="str">
        <f>'消耗品-中間'!K21</f>
        <v>-</v>
      </c>
      <c r="K21" s="57" t="str">
        <f>'消耗品-中間'!L21</f>
        <v>-</v>
      </c>
      <c r="L21" s="57" t="str">
        <f>'消耗品-中間'!M21</f>
        <v>-</v>
      </c>
      <c r="M21" s="57" t="str">
        <f>'消耗品-中間'!N21</f>
        <v>-</v>
      </c>
      <c r="N21" s="57" t="str">
        <f>'消耗品-中間'!O21</f>
        <v>-</v>
      </c>
      <c r="O21" s="57" t="str">
        <f>'消耗品-中間'!P21</f>
        <v>-</v>
      </c>
      <c r="P21" s="57" t="str">
        <f>'消耗品-中間'!Q21</f>
        <v>-</v>
      </c>
      <c r="Q21" s="57" t="str">
        <f>'消耗品-中間'!R21</f>
        <v>-</v>
      </c>
      <c r="R21" s="57" t="str">
        <f>'消耗品-中間'!S21</f>
        <v>-</v>
      </c>
      <c r="S21" s="57" t="str">
        <f>'消耗品-中間'!T21</f>
        <v>-</v>
      </c>
      <c r="T21" s="665" t="str">
        <f>'消耗品-中間'!U21</f>
        <v>-</v>
      </c>
      <c r="U21" s="57" t="str">
        <f>'消耗品-中間'!V21</f>
        <v>-</v>
      </c>
      <c r="V21" s="57" t="str">
        <f>'消耗品-中間'!W21</f>
        <v>-</v>
      </c>
      <c r="W21" s="57" t="str">
        <f>'消耗品-中間'!X21</f>
        <v>-</v>
      </c>
      <c r="X21" s="57" t="str">
        <f>'消耗品-中間'!Y21</f>
        <v>-</v>
      </c>
      <c r="Y21" s="57" t="str">
        <f>'消耗品-中間'!Z21</f>
        <v>-</v>
      </c>
      <c r="Z21" s="57" t="str">
        <f>'消耗品-中間'!AA21</f>
        <v>-</v>
      </c>
      <c r="AA21" s="57" t="str">
        <f>'消耗品-中間'!AB21</f>
        <v>-</v>
      </c>
      <c r="AB21" s="57" t="str">
        <f>'消耗品-中間'!AC21</f>
        <v>×</v>
      </c>
      <c r="AC21" s="57" t="str">
        <f>'消耗品-中間'!AD21</f>
        <v>-</v>
      </c>
      <c r="AD21" s="98">
        <f>'消耗品-中間'!AE21</f>
        <v>0.01</v>
      </c>
      <c r="AE21" s="57" t="str">
        <f>'消耗品-中間'!AF21</f>
        <v>×</v>
      </c>
      <c r="AF21" s="57" t="str">
        <f>'消耗品-中間'!AG21</f>
        <v>×</v>
      </c>
      <c r="AG21" s="57" t="str">
        <f>'消耗品-中間'!AH21</f>
        <v>○</v>
      </c>
      <c r="AH21" s="57" t="str">
        <f>'消耗品-中間'!AI21</f>
        <v>×</v>
      </c>
      <c r="AI21" s="57" t="str">
        <f>'消耗品-中間'!AJ21</f>
        <v>×</v>
      </c>
      <c r="AJ21" s="57" t="str">
        <f>'消耗品-中間'!AK21</f>
        <v>×</v>
      </c>
      <c r="AK21" s="36" t="str">
        <f>'消耗品-中間'!AL21</f>
        <v>-</v>
      </c>
      <c r="AL21" s="35"/>
    </row>
    <row r="22" spans="2:38" ht="12" thickBot="1">
      <c r="B22" s="32">
        <v>16</v>
      </c>
      <c r="C22" s="33" t="str">
        <f>'消耗品-中間'!D22</f>
        <v>フューザークリーニングウェブ</v>
      </c>
      <c r="D22" s="57" t="str">
        <f>'消耗品-中間'!E22</f>
        <v>-</v>
      </c>
      <c r="E22" s="57" t="str">
        <f>'消耗品-中間'!F22</f>
        <v>-</v>
      </c>
      <c r="F22" s="57" t="str">
        <f>'消耗品-中間'!G22</f>
        <v>-</v>
      </c>
      <c r="G22" s="57" t="str">
        <f>'消耗品-中間'!H22</f>
        <v>-</v>
      </c>
      <c r="H22" s="57" t="str">
        <f>'消耗品-中間'!I22</f>
        <v>-</v>
      </c>
      <c r="I22" s="57" t="str">
        <f>'消耗品-中間'!J22</f>
        <v>-</v>
      </c>
      <c r="J22" s="57" t="str">
        <f>'消耗品-中間'!K22</f>
        <v>-</v>
      </c>
      <c r="K22" s="57" t="str">
        <f>'消耗品-中間'!L22</f>
        <v>-</v>
      </c>
      <c r="L22" s="57" t="str">
        <f>'消耗品-中間'!M22</f>
        <v>-</v>
      </c>
      <c r="M22" s="57" t="str">
        <f>'消耗品-中間'!N22</f>
        <v>-</v>
      </c>
      <c r="N22" s="57" t="str">
        <f>'消耗品-中間'!O22</f>
        <v>-</v>
      </c>
      <c r="O22" s="57" t="str">
        <f>'消耗品-中間'!P22</f>
        <v>-</v>
      </c>
      <c r="P22" s="57" t="str">
        <f>'消耗品-中間'!Q22</f>
        <v>-</v>
      </c>
      <c r="Q22" s="57" t="str">
        <f>'消耗品-中間'!R22</f>
        <v>-</v>
      </c>
      <c r="R22" s="57" t="str">
        <f>'消耗品-中間'!S22</f>
        <v>-</v>
      </c>
      <c r="S22" s="57" t="str">
        <f>'消耗品-中間'!T22</f>
        <v>-</v>
      </c>
      <c r="T22" s="57" t="str">
        <f>'消耗品-中間'!U22</f>
        <v>-</v>
      </c>
      <c r="U22" s="57" t="str">
        <f>'消耗品-中間'!V22</f>
        <v>-</v>
      </c>
      <c r="V22" s="57" t="str">
        <f>'消耗品-中間'!W22</f>
        <v>-</v>
      </c>
      <c r="W22" s="57" t="str">
        <f>'消耗品-中間'!X22</f>
        <v>-</v>
      </c>
      <c r="X22" s="57" t="str">
        <f>'消耗品-中間'!Y22</f>
        <v>-</v>
      </c>
      <c r="Y22" s="57" t="str">
        <f>'消耗品-中間'!Z22</f>
        <v>-</v>
      </c>
      <c r="Z22" s="57" t="str">
        <f>'消耗品-中間'!AA22</f>
        <v>-</v>
      </c>
      <c r="AA22" s="57" t="str">
        <f>'消耗品-中間'!AB22</f>
        <v>-</v>
      </c>
      <c r="AB22" s="57" t="str">
        <f>'消耗品-中間'!AC22</f>
        <v>-</v>
      </c>
      <c r="AC22" s="57" t="str">
        <f>'消耗品-中間'!AD22</f>
        <v>-</v>
      </c>
      <c r="AD22" s="98" t="str">
        <f>'消耗品-中間'!AE22</f>
        <v>-</v>
      </c>
      <c r="AE22" s="57" t="str">
        <f>'消耗品-中間'!AF22</f>
        <v>-</v>
      </c>
      <c r="AF22" s="57" t="str">
        <f>'消耗品-中間'!AG22</f>
        <v>-</v>
      </c>
      <c r="AG22" s="57" t="str">
        <f>'消耗品-中間'!AH22</f>
        <v>-</v>
      </c>
      <c r="AH22" s="57" t="str">
        <f>'消耗品-中間'!AI22</f>
        <v>-</v>
      </c>
      <c r="AI22" s="57" t="str">
        <f>'消耗品-中間'!AJ22</f>
        <v>-</v>
      </c>
      <c r="AJ22" s="57" t="str">
        <f>'消耗品-中間'!AK22</f>
        <v>-</v>
      </c>
      <c r="AK22" s="36" t="str">
        <f>'消耗品-中間'!AL22</f>
        <v>-</v>
      </c>
      <c r="AL22" s="35"/>
    </row>
    <row r="23" spans="2:38" ht="12" thickBot="1">
      <c r="B23" s="32">
        <v>17</v>
      </c>
      <c r="C23" s="33" t="str">
        <f>'消耗品-中間'!D23</f>
        <v>フィードローラー1(トレイ1用)</v>
      </c>
      <c r="D23" s="57" t="str">
        <f>'消耗品-中間'!E23</f>
        <v>-</v>
      </c>
      <c r="E23" s="57" t="str">
        <f>'消耗品-中間'!F23</f>
        <v>-</v>
      </c>
      <c r="F23" s="57" t="str">
        <f>'消耗品-中間'!G23</f>
        <v>-</v>
      </c>
      <c r="G23" s="57" t="str">
        <f>'消耗品-中間'!H23</f>
        <v>-</v>
      </c>
      <c r="H23" s="57" t="str">
        <f>'消耗品-中間'!I23</f>
        <v>-</v>
      </c>
      <c r="I23" s="57" t="str">
        <f>'消耗品-中間'!J23</f>
        <v>-</v>
      </c>
      <c r="J23" s="57" t="str">
        <f>'消耗品-中間'!K23</f>
        <v>-</v>
      </c>
      <c r="K23" s="57" t="str">
        <f>'消耗品-中間'!L23</f>
        <v>-</v>
      </c>
      <c r="L23" s="57" t="str">
        <f>'消耗品-中間'!M23</f>
        <v>-</v>
      </c>
      <c r="M23" s="57" t="str">
        <f>'消耗品-中間'!N23</f>
        <v>-</v>
      </c>
      <c r="N23" s="57" t="str">
        <f>'消耗品-中間'!O23</f>
        <v>-</v>
      </c>
      <c r="O23" s="57" t="str">
        <f>'消耗品-中間'!P23</f>
        <v>-</v>
      </c>
      <c r="P23" s="57" t="str">
        <f>'消耗品-中間'!Q23</f>
        <v>-</v>
      </c>
      <c r="Q23" s="57" t="str">
        <f>'消耗品-中間'!R23</f>
        <v>-</v>
      </c>
      <c r="R23" s="57" t="str">
        <f>'消耗品-中間'!S23</f>
        <v>-</v>
      </c>
      <c r="S23" s="57" t="str">
        <f>'消耗品-中間'!T23</f>
        <v>-</v>
      </c>
      <c r="T23" s="57" t="str">
        <f>'消耗品-中間'!U23</f>
        <v>-</v>
      </c>
      <c r="U23" s="57" t="str">
        <f>'消耗品-中間'!V23</f>
        <v>-</v>
      </c>
      <c r="V23" s="57" t="str">
        <f>'消耗品-中間'!W23</f>
        <v>-</v>
      </c>
      <c r="W23" s="57" t="str">
        <f>'消耗品-中間'!X23</f>
        <v>-</v>
      </c>
      <c r="X23" s="57" t="str">
        <f>'消耗品-中間'!Y23</f>
        <v>-</v>
      </c>
      <c r="Y23" s="57" t="str">
        <f>'消耗品-中間'!Z23</f>
        <v>-</v>
      </c>
      <c r="Z23" s="57" t="str">
        <f>'消耗品-中間'!AA23</f>
        <v>-</v>
      </c>
      <c r="AA23" s="57" t="str">
        <f>'消耗品-中間'!AB23</f>
        <v>-</v>
      </c>
      <c r="AB23" s="57" t="str">
        <f>'消耗品-中間'!AC23</f>
        <v>-</v>
      </c>
      <c r="AC23" s="57" t="str">
        <f>'消耗品-中間'!AD23</f>
        <v>-</v>
      </c>
      <c r="AD23" s="98" t="str">
        <f>'消耗品-中間'!AE23</f>
        <v>-</v>
      </c>
      <c r="AE23" s="57" t="str">
        <f>'消耗品-中間'!AF23</f>
        <v>-</v>
      </c>
      <c r="AF23" s="57" t="str">
        <f>'消耗品-中間'!AG23</f>
        <v>-</v>
      </c>
      <c r="AG23" s="57" t="str">
        <f>'消耗品-中間'!AH23</f>
        <v>-</v>
      </c>
      <c r="AH23" s="57" t="str">
        <f>'消耗品-中間'!AI23</f>
        <v>-</v>
      </c>
      <c r="AI23" s="57" t="str">
        <f>'消耗品-中間'!AJ23</f>
        <v>-</v>
      </c>
      <c r="AJ23" s="57" t="str">
        <f>'消耗品-中間'!AK23</f>
        <v>-</v>
      </c>
      <c r="AK23" s="36" t="str">
        <f>'消耗品-中間'!AL23</f>
        <v>-</v>
      </c>
      <c r="AL23" s="35"/>
    </row>
    <row r="24" spans="2:38" ht="12" thickBot="1">
      <c r="B24" s="32">
        <v>18</v>
      </c>
      <c r="C24" s="33" t="str">
        <f>'消耗品-中間'!D24</f>
        <v>フィードローラー2(トレイ2用)</v>
      </c>
      <c r="D24" s="57" t="str">
        <f>'消耗品-中間'!E24</f>
        <v>-</v>
      </c>
      <c r="E24" s="57" t="str">
        <f>'消耗品-中間'!F24</f>
        <v>-</v>
      </c>
      <c r="F24" s="57" t="str">
        <f>'消耗品-中間'!G24</f>
        <v>-</v>
      </c>
      <c r="G24" s="57" t="str">
        <f>'消耗品-中間'!H24</f>
        <v>-</v>
      </c>
      <c r="H24" s="57" t="str">
        <f>'消耗品-中間'!I24</f>
        <v>-</v>
      </c>
      <c r="I24" s="57" t="str">
        <f>'消耗品-中間'!J24</f>
        <v>-</v>
      </c>
      <c r="J24" s="57" t="str">
        <f>'消耗品-中間'!K24</f>
        <v>-</v>
      </c>
      <c r="K24" s="57" t="str">
        <f>'消耗品-中間'!L24</f>
        <v>-</v>
      </c>
      <c r="L24" s="57" t="str">
        <f>'消耗品-中間'!M24</f>
        <v>-</v>
      </c>
      <c r="M24" s="57" t="str">
        <f>'消耗品-中間'!N24</f>
        <v>-</v>
      </c>
      <c r="N24" s="57" t="str">
        <f>'消耗品-中間'!O24</f>
        <v>-</v>
      </c>
      <c r="O24" s="57" t="str">
        <f>'消耗品-中間'!P24</f>
        <v>-</v>
      </c>
      <c r="P24" s="57" t="str">
        <f>'消耗品-中間'!Q24</f>
        <v>-</v>
      </c>
      <c r="Q24" s="57" t="str">
        <f>'消耗品-中間'!R24</f>
        <v>-</v>
      </c>
      <c r="R24" s="57" t="str">
        <f>'消耗品-中間'!S24</f>
        <v>-</v>
      </c>
      <c r="S24" s="57" t="str">
        <f>'消耗品-中間'!T24</f>
        <v>-</v>
      </c>
      <c r="T24" s="57" t="str">
        <f>'消耗品-中間'!U24</f>
        <v>-</v>
      </c>
      <c r="U24" s="57" t="str">
        <f>'消耗品-中間'!V24</f>
        <v>-</v>
      </c>
      <c r="V24" s="57" t="str">
        <f>'消耗品-中間'!W24</f>
        <v>-</v>
      </c>
      <c r="W24" s="57" t="str">
        <f>'消耗品-中間'!X24</f>
        <v>-</v>
      </c>
      <c r="X24" s="57" t="str">
        <f>'消耗品-中間'!Y24</f>
        <v>-</v>
      </c>
      <c r="Y24" s="57" t="str">
        <f>'消耗品-中間'!Z24</f>
        <v>-</v>
      </c>
      <c r="Z24" s="57" t="str">
        <f>'消耗品-中間'!AA24</f>
        <v>-</v>
      </c>
      <c r="AA24" s="57" t="str">
        <f>'消耗品-中間'!AB24</f>
        <v>-</v>
      </c>
      <c r="AB24" s="57" t="str">
        <f>'消耗品-中間'!AC24</f>
        <v>-</v>
      </c>
      <c r="AC24" s="57" t="str">
        <f>'消耗品-中間'!AD24</f>
        <v>-</v>
      </c>
      <c r="AD24" s="98" t="str">
        <f>'消耗品-中間'!AE24</f>
        <v>-</v>
      </c>
      <c r="AE24" s="57" t="str">
        <f>'消耗品-中間'!AF24</f>
        <v>-</v>
      </c>
      <c r="AF24" s="57" t="str">
        <f>'消耗品-中間'!AG24</f>
        <v>-</v>
      </c>
      <c r="AG24" s="57" t="str">
        <f>'消耗品-中間'!AH24</f>
        <v>-</v>
      </c>
      <c r="AH24" s="57" t="str">
        <f>'消耗品-中間'!AI24</f>
        <v>-</v>
      </c>
      <c r="AI24" s="57" t="str">
        <f>'消耗品-中間'!AJ24</f>
        <v>-</v>
      </c>
      <c r="AJ24" s="57" t="str">
        <f>'消耗品-中間'!AK24</f>
        <v>-</v>
      </c>
      <c r="AK24" s="36" t="str">
        <f>'消耗品-中間'!AL24</f>
        <v>-</v>
      </c>
      <c r="AL24" s="35"/>
    </row>
    <row r="25" spans="2:38" ht="12" thickBot="1">
      <c r="B25" s="32">
        <v>19</v>
      </c>
      <c r="C25" s="33" t="str">
        <f>'消耗品-中間'!D25</f>
        <v>フィードローラー3(トレイ3用)</v>
      </c>
      <c r="D25" s="57" t="str">
        <f>'消耗品-中間'!E25</f>
        <v>-</v>
      </c>
      <c r="E25" s="57" t="str">
        <f>'消耗品-中間'!F25</f>
        <v>-</v>
      </c>
      <c r="F25" s="57" t="str">
        <f>'消耗品-中間'!G25</f>
        <v>-</v>
      </c>
      <c r="G25" s="57" t="str">
        <f>'消耗品-中間'!H25</f>
        <v>-</v>
      </c>
      <c r="H25" s="57" t="str">
        <f>'消耗品-中間'!I25</f>
        <v>-</v>
      </c>
      <c r="I25" s="57" t="str">
        <f>'消耗品-中間'!J25</f>
        <v>-</v>
      </c>
      <c r="J25" s="57" t="str">
        <f>'消耗品-中間'!K25</f>
        <v>-</v>
      </c>
      <c r="K25" s="57" t="str">
        <f>'消耗品-中間'!L25</f>
        <v>-</v>
      </c>
      <c r="L25" s="57" t="str">
        <f>'消耗品-中間'!M25</f>
        <v>-</v>
      </c>
      <c r="M25" s="57" t="str">
        <f>'消耗品-中間'!N25</f>
        <v>-</v>
      </c>
      <c r="N25" s="57" t="str">
        <f>'消耗品-中間'!O25</f>
        <v>-</v>
      </c>
      <c r="O25" s="57" t="str">
        <f>'消耗品-中間'!P25</f>
        <v>-</v>
      </c>
      <c r="P25" s="57" t="str">
        <f>'消耗品-中間'!Q25</f>
        <v>-</v>
      </c>
      <c r="Q25" s="57" t="str">
        <f>'消耗品-中間'!R25</f>
        <v>-</v>
      </c>
      <c r="R25" s="57" t="str">
        <f>'消耗品-中間'!S25</f>
        <v>-</v>
      </c>
      <c r="S25" s="57" t="str">
        <f>'消耗品-中間'!T25</f>
        <v>-</v>
      </c>
      <c r="T25" s="57" t="str">
        <f>'消耗品-中間'!U25</f>
        <v>-</v>
      </c>
      <c r="U25" s="57" t="str">
        <f>'消耗品-中間'!V25</f>
        <v>-</v>
      </c>
      <c r="V25" s="57" t="str">
        <f>'消耗品-中間'!W25</f>
        <v>-</v>
      </c>
      <c r="W25" s="57" t="str">
        <f>'消耗品-中間'!X25</f>
        <v>-</v>
      </c>
      <c r="X25" s="57" t="str">
        <f>'消耗品-中間'!Y25</f>
        <v>-</v>
      </c>
      <c r="Y25" s="57" t="str">
        <f>'消耗品-中間'!Z25</f>
        <v>-</v>
      </c>
      <c r="Z25" s="57" t="str">
        <f>'消耗品-中間'!AA25</f>
        <v>-</v>
      </c>
      <c r="AA25" s="57" t="str">
        <f>'消耗品-中間'!AB25</f>
        <v>-</v>
      </c>
      <c r="AB25" s="57" t="str">
        <f>'消耗品-中間'!AC25</f>
        <v>-</v>
      </c>
      <c r="AC25" s="57" t="str">
        <f>'消耗品-中間'!AD25</f>
        <v>-</v>
      </c>
      <c r="AD25" s="98" t="str">
        <f>'消耗品-中間'!AE25</f>
        <v>-</v>
      </c>
      <c r="AE25" s="57" t="str">
        <f>'消耗品-中間'!AF25</f>
        <v>-</v>
      </c>
      <c r="AF25" s="57" t="str">
        <f>'消耗品-中間'!AG25</f>
        <v>-</v>
      </c>
      <c r="AG25" s="57" t="str">
        <f>'消耗品-中間'!AH25</f>
        <v>-</v>
      </c>
      <c r="AH25" s="57" t="str">
        <f>'消耗品-中間'!AI25</f>
        <v>-</v>
      </c>
      <c r="AI25" s="57" t="str">
        <f>'消耗品-中間'!AJ25</f>
        <v>-</v>
      </c>
      <c r="AJ25" s="57" t="str">
        <f>'消耗品-中間'!AK25</f>
        <v>-</v>
      </c>
      <c r="AK25" s="36" t="str">
        <f>'消耗品-中間'!AL25</f>
        <v>-</v>
      </c>
      <c r="AL25" s="35"/>
    </row>
    <row r="26" spans="2:38" ht="12" thickBot="1">
      <c r="B26" s="32">
        <v>20</v>
      </c>
      <c r="C26" s="33" t="str">
        <f>'消耗品-中間'!D26</f>
        <v>フィードローラー4(トレイ4用)</v>
      </c>
      <c r="D26" s="57" t="str">
        <f>'消耗品-中間'!E26</f>
        <v>-</v>
      </c>
      <c r="E26" s="57" t="str">
        <f>'消耗品-中間'!F26</f>
        <v>-</v>
      </c>
      <c r="F26" s="57" t="str">
        <f>'消耗品-中間'!G26</f>
        <v>-</v>
      </c>
      <c r="G26" s="57" t="str">
        <f>'消耗品-中間'!H26</f>
        <v>-</v>
      </c>
      <c r="H26" s="57" t="str">
        <f>'消耗品-中間'!I26</f>
        <v>-</v>
      </c>
      <c r="I26" s="57" t="str">
        <f>'消耗品-中間'!J26</f>
        <v>-</v>
      </c>
      <c r="J26" s="57" t="str">
        <f>'消耗品-中間'!K26</f>
        <v>-</v>
      </c>
      <c r="K26" s="57" t="str">
        <f>'消耗品-中間'!L26</f>
        <v>-</v>
      </c>
      <c r="L26" s="57" t="str">
        <f>'消耗品-中間'!M26</f>
        <v>-</v>
      </c>
      <c r="M26" s="57" t="str">
        <f>'消耗品-中間'!N26</f>
        <v>-</v>
      </c>
      <c r="N26" s="57" t="str">
        <f>'消耗品-中間'!O26</f>
        <v>-</v>
      </c>
      <c r="O26" s="57" t="str">
        <f>'消耗品-中間'!P26</f>
        <v>-</v>
      </c>
      <c r="P26" s="57" t="str">
        <f>'消耗品-中間'!Q26</f>
        <v>-</v>
      </c>
      <c r="Q26" s="57" t="str">
        <f>'消耗品-中間'!R26</f>
        <v>-</v>
      </c>
      <c r="R26" s="57" t="str">
        <f>'消耗品-中間'!S26</f>
        <v>-</v>
      </c>
      <c r="S26" s="57" t="str">
        <f>'消耗品-中間'!T26</f>
        <v>-</v>
      </c>
      <c r="T26" s="57" t="str">
        <f>'消耗品-中間'!U26</f>
        <v>-</v>
      </c>
      <c r="U26" s="57" t="str">
        <f>'消耗品-中間'!V26</f>
        <v>-</v>
      </c>
      <c r="V26" s="57" t="str">
        <f>'消耗品-中間'!W26</f>
        <v>-</v>
      </c>
      <c r="W26" s="57" t="str">
        <f>'消耗品-中間'!X26</f>
        <v>-</v>
      </c>
      <c r="X26" s="57" t="str">
        <f>'消耗品-中間'!Y26</f>
        <v>-</v>
      </c>
      <c r="Y26" s="57" t="str">
        <f>'消耗品-中間'!Z26</f>
        <v>-</v>
      </c>
      <c r="Z26" s="57" t="str">
        <f>'消耗品-中間'!AA26</f>
        <v>-</v>
      </c>
      <c r="AA26" s="57" t="str">
        <f>'消耗品-中間'!AB26</f>
        <v>-</v>
      </c>
      <c r="AB26" s="57" t="str">
        <f>'消耗品-中間'!AC26</f>
        <v>-</v>
      </c>
      <c r="AC26" s="57" t="str">
        <f>'消耗品-中間'!AD26</f>
        <v>-</v>
      </c>
      <c r="AD26" s="98" t="str">
        <f>'消耗品-中間'!AE26</f>
        <v>-</v>
      </c>
      <c r="AE26" s="57" t="str">
        <f>'消耗品-中間'!AF26</f>
        <v>-</v>
      </c>
      <c r="AF26" s="57" t="str">
        <f>'消耗品-中間'!AG26</f>
        <v>-</v>
      </c>
      <c r="AG26" s="57" t="str">
        <f>'消耗品-中間'!AH26</f>
        <v>-</v>
      </c>
      <c r="AH26" s="57" t="str">
        <f>'消耗品-中間'!AI26</f>
        <v>-</v>
      </c>
      <c r="AI26" s="57" t="str">
        <f>'消耗品-中間'!AJ26</f>
        <v>-</v>
      </c>
      <c r="AJ26" s="57" t="str">
        <f>'消耗品-中間'!AK26</f>
        <v>-</v>
      </c>
      <c r="AK26" s="36" t="str">
        <f>'消耗品-中間'!AL26</f>
        <v>-</v>
      </c>
      <c r="AL26" s="35"/>
    </row>
    <row r="27" spans="2:38" ht="12" thickBot="1">
      <c r="B27" s="32">
        <v>21</v>
      </c>
      <c r="C27" s="33" t="str">
        <f>'消耗品-中間'!D27</f>
        <v>フィードローラー(MSI用)</v>
      </c>
      <c r="D27" s="57" t="str">
        <f>'消耗品-中間'!E27</f>
        <v>-</v>
      </c>
      <c r="E27" s="57" t="str">
        <f>'消耗品-中間'!F27</f>
        <v>-</v>
      </c>
      <c r="F27" s="57" t="str">
        <f>'消耗品-中間'!G27</f>
        <v>-</v>
      </c>
      <c r="G27" s="57" t="str">
        <f>'消耗品-中間'!H27</f>
        <v>-</v>
      </c>
      <c r="H27" s="57" t="str">
        <f>'消耗品-中間'!I27</f>
        <v>-</v>
      </c>
      <c r="I27" s="57" t="str">
        <f>'消耗品-中間'!J27</f>
        <v>-</v>
      </c>
      <c r="J27" s="57" t="str">
        <f>'消耗品-中間'!K27</f>
        <v>-</v>
      </c>
      <c r="K27" s="57" t="str">
        <f>'消耗品-中間'!L27</f>
        <v>-</v>
      </c>
      <c r="L27" s="57" t="str">
        <f>'消耗品-中間'!M27</f>
        <v>-</v>
      </c>
      <c r="M27" s="57" t="str">
        <f>'消耗品-中間'!N27</f>
        <v>-</v>
      </c>
      <c r="N27" s="57" t="str">
        <f>'消耗品-中間'!O27</f>
        <v>-</v>
      </c>
      <c r="O27" s="57" t="str">
        <f>'消耗品-中間'!P27</f>
        <v>-</v>
      </c>
      <c r="P27" s="57" t="str">
        <f>'消耗品-中間'!Q27</f>
        <v>-</v>
      </c>
      <c r="Q27" s="57" t="str">
        <f>'消耗品-中間'!R27</f>
        <v>-</v>
      </c>
      <c r="R27" s="57" t="str">
        <f>'消耗品-中間'!S27</f>
        <v>-</v>
      </c>
      <c r="S27" s="57" t="str">
        <f>'消耗品-中間'!T27</f>
        <v>-</v>
      </c>
      <c r="T27" s="57" t="str">
        <f>'消耗品-中間'!U27</f>
        <v>-</v>
      </c>
      <c r="U27" s="57" t="str">
        <f>'消耗品-中間'!V27</f>
        <v>-</v>
      </c>
      <c r="V27" s="57" t="str">
        <f>'消耗品-中間'!W27</f>
        <v>-</v>
      </c>
      <c r="W27" s="57" t="str">
        <f>'消耗品-中間'!X27</f>
        <v>-</v>
      </c>
      <c r="X27" s="57" t="str">
        <f>'消耗品-中間'!Y27</f>
        <v>-</v>
      </c>
      <c r="Y27" s="57" t="str">
        <f>'消耗品-中間'!Z27</f>
        <v>-</v>
      </c>
      <c r="Z27" s="57" t="str">
        <f>'消耗品-中間'!AA27</f>
        <v>-</v>
      </c>
      <c r="AA27" s="57" t="str">
        <f>'消耗品-中間'!AB27</f>
        <v>-</v>
      </c>
      <c r="AB27" s="57" t="str">
        <f>'消耗品-中間'!AC27</f>
        <v>-</v>
      </c>
      <c r="AC27" s="57" t="str">
        <f>'消耗品-中間'!AD27</f>
        <v>-</v>
      </c>
      <c r="AD27" s="98" t="str">
        <f>'消耗品-中間'!AE27</f>
        <v>-</v>
      </c>
      <c r="AE27" s="57" t="str">
        <f>'消耗品-中間'!AF27</f>
        <v>-</v>
      </c>
      <c r="AF27" s="57" t="str">
        <f>'消耗品-中間'!AG27</f>
        <v>-</v>
      </c>
      <c r="AG27" s="57" t="str">
        <f>'消耗品-中間'!AH27</f>
        <v>-</v>
      </c>
      <c r="AH27" s="57" t="str">
        <f>'消耗品-中間'!AI27</f>
        <v>-</v>
      </c>
      <c r="AI27" s="57" t="str">
        <f>'消耗品-中間'!AJ27</f>
        <v>-</v>
      </c>
      <c r="AJ27" s="57" t="str">
        <f>'消耗品-中間'!AK27</f>
        <v>-</v>
      </c>
      <c r="AK27" s="36" t="str">
        <f>'消耗品-中間'!AL27</f>
        <v>-</v>
      </c>
      <c r="AL27" s="35"/>
    </row>
    <row r="28" spans="2:38" ht="12" thickBot="1">
      <c r="B28" s="32">
        <v>22</v>
      </c>
      <c r="C28" s="33" t="str">
        <f>'消耗品-中間'!D28</f>
        <v>フィードローラー5(トレイ5用)</v>
      </c>
      <c r="D28" s="57" t="str">
        <f>'消耗品-中間'!E28</f>
        <v>-</v>
      </c>
      <c r="E28" s="57" t="str">
        <f>'消耗品-中間'!F28</f>
        <v>-</v>
      </c>
      <c r="F28" s="57" t="str">
        <f>'消耗品-中間'!G28</f>
        <v>-</v>
      </c>
      <c r="G28" s="57" t="str">
        <f>'消耗品-中間'!H28</f>
        <v>-</v>
      </c>
      <c r="H28" s="57" t="str">
        <f>'消耗品-中間'!I28</f>
        <v>-</v>
      </c>
      <c r="I28" s="57" t="str">
        <f>'消耗品-中間'!J28</f>
        <v>-</v>
      </c>
      <c r="J28" s="57" t="str">
        <f>'消耗品-中間'!K28</f>
        <v>-</v>
      </c>
      <c r="K28" s="57" t="str">
        <f>'消耗品-中間'!L28</f>
        <v>-</v>
      </c>
      <c r="L28" s="57" t="str">
        <f>'消耗品-中間'!M28</f>
        <v>-</v>
      </c>
      <c r="M28" s="57" t="str">
        <f>'消耗品-中間'!N28</f>
        <v>-</v>
      </c>
      <c r="N28" s="57" t="str">
        <f>'消耗品-中間'!O28</f>
        <v>-</v>
      </c>
      <c r="O28" s="57" t="str">
        <f>'消耗品-中間'!P28</f>
        <v>-</v>
      </c>
      <c r="P28" s="57" t="str">
        <f>'消耗品-中間'!Q28</f>
        <v>-</v>
      </c>
      <c r="Q28" s="57" t="str">
        <f>'消耗品-中間'!R28</f>
        <v>-</v>
      </c>
      <c r="R28" s="57" t="str">
        <f>'消耗品-中間'!S28</f>
        <v>-</v>
      </c>
      <c r="S28" s="57" t="str">
        <f>'消耗品-中間'!T28</f>
        <v>-</v>
      </c>
      <c r="T28" s="57" t="str">
        <f>'消耗品-中間'!U28</f>
        <v>-</v>
      </c>
      <c r="U28" s="57" t="str">
        <f>'消耗品-中間'!V28</f>
        <v>-</v>
      </c>
      <c r="V28" s="57" t="str">
        <f>'消耗品-中間'!W28</f>
        <v>-</v>
      </c>
      <c r="W28" s="57" t="str">
        <f>'消耗品-中間'!X28</f>
        <v>-</v>
      </c>
      <c r="X28" s="57" t="str">
        <f>'消耗品-中間'!Y28</f>
        <v>-</v>
      </c>
      <c r="Y28" s="57" t="str">
        <f>'消耗品-中間'!Z28</f>
        <v>-</v>
      </c>
      <c r="Z28" s="57" t="str">
        <f>'消耗品-中間'!AA28</f>
        <v>-</v>
      </c>
      <c r="AA28" s="57" t="str">
        <f>'消耗品-中間'!AB28</f>
        <v>-</v>
      </c>
      <c r="AB28" s="57" t="str">
        <f>'消耗品-中間'!AC28</f>
        <v>-</v>
      </c>
      <c r="AC28" s="57" t="str">
        <f>'消耗品-中間'!AD28</f>
        <v>-</v>
      </c>
      <c r="AD28" s="98" t="str">
        <f>'消耗品-中間'!AE28</f>
        <v>-</v>
      </c>
      <c r="AE28" s="57" t="str">
        <f>'消耗品-中間'!AF28</f>
        <v>-</v>
      </c>
      <c r="AF28" s="57" t="str">
        <f>'消耗品-中間'!AG28</f>
        <v>-</v>
      </c>
      <c r="AG28" s="57" t="str">
        <f>'消耗品-中間'!AH28</f>
        <v>-</v>
      </c>
      <c r="AH28" s="57" t="str">
        <f>'消耗品-中間'!AI28</f>
        <v>-</v>
      </c>
      <c r="AI28" s="57" t="str">
        <f>'消耗品-中間'!AJ28</f>
        <v>-</v>
      </c>
      <c r="AJ28" s="57" t="str">
        <f>'消耗品-中間'!AK28</f>
        <v>-</v>
      </c>
      <c r="AK28" s="36" t="str">
        <f>'消耗品-中間'!AL28</f>
        <v>-</v>
      </c>
      <c r="AL28" s="35"/>
    </row>
    <row r="29" spans="2:38" ht="12" thickBot="1">
      <c r="B29" s="32">
        <v>23</v>
      </c>
      <c r="C29" s="33" t="str">
        <f>'消耗品-中間'!D29</f>
        <v>フィードローラー(1段HCF用)</v>
      </c>
      <c r="D29" s="57" t="str">
        <f>'消耗品-中間'!E29</f>
        <v>-</v>
      </c>
      <c r="E29" s="57" t="str">
        <f>'消耗品-中間'!F29</f>
        <v>-</v>
      </c>
      <c r="F29" s="57" t="str">
        <f>'消耗品-中間'!G29</f>
        <v>-</v>
      </c>
      <c r="G29" s="57" t="str">
        <f>'消耗品-中間'!H29</f>
        <v>-</v>
      </c>
      <c r="H29" s="57" t="str">
        <f>'消耗品-中間'!I29</f>
        <v>-</v>
      </c>
      <c r="I29" s="57" t="str">
        <f>'消耗品-中間'!J29</f>
        <v>-</v>
      </c>
      <c r="J29" s="57" t="str">
        <f>'消耗品-中間'!K29</f>
        <v>-</v>
      </c>
      <c r="K29" s="57" t="str">
        <f>'消耗品-中間'!L29</f>
        <v>-</v>
      </c>
      <c r="L29" s="57" t="str">
        <f>'消耗品-中間'!M29</f>
        <v>-</v>
      </c>
      <c r="M29" s="57" t="str">
        <f>'消耗品-中間'!N29</f>
        <v>-</v>
      </c>
      <c r="N29" s="57" t="str">
        <f>'消耗品-中間'!O29</f>
        <v>-</v>
      </c>
      <c r="O29" s="57" t="str">
        <f>'消耗品-中間'!P29</f>
        <v>-</v>
      </c>
      <c r="P29" s="57" t="str">
        <f>'消耗品-中間'!Q29</f>
        <v>-</v>
      </c>
      <c r="Q29" s="57" t="str">
        <f>'消耗品-中間'!R29</f>
        <v>-</v>
      </c>
      <c r="R29" s="57" t="str">
        <f>'消耗品-中間'!S29</f>
        <v>-</v>
      </c>
      <c r="S29" s="57" t="str">
        <f>'消耗品-中間'!T29</f>
        <v>-</v>
      </c>
      <c r="T29" s="57" t="str">
        <f>'消耗品-中間'!U29</f>
        <v>-</v>
      </c>
      <c r="U29" s="57" t="str">
        <f>'消耗品-中間'!V29</f>
        <v>-</v>
      </c>
      <c r="V29" s="57" t="str">
        <f>'消耗品-中間'!W29</f>
        <v>-</v>
      </c>
      <c r="W29" s="57" t="str">
        <f>'消耗品-中間'!X29</f>
        <v>-</v>
      </c>
      <c r="X29" s="57" t="str">
        <f>'消耗品-中間'!Y29</f>
        <v>-</v>
      </c>
      <c r="Y29" s="57" t="str">
        <f>'消耗品-中間'!Z29</f>
        <v>-</v>
      </c>
      <c r="Z29" s="57" t="str">
        <f>'消耗品-中間'!AA29</f>
        <v>-</v>
      </c>
      <c r="AA29" s="57" t="str">
        <f>'消耗品-中間'!AB29</f>
        <v>-</v>
      </c>
      <c r="AB29" s="57" t="str">
        <f>'消耗品-中間'!AC29</f>
        <v>-</v>
      </c>
      <c r="AC29" s="57" t="str">
        <f>'消耗品-中間'!AD29</f>
        <v>-</v>
      </c>
      <c r="AD29" s="98" t="str">
        <f>'消耗品-中間'!AE29</f>
        <v>-</v>
      </c>
      <c r="AE29" s="57" t="str">
        <f>'消耗品-中間'!AF29</f>
        <v>-</v>
      </c>
      <c r="AF29" s="57" t="str">
        <f>'消耗品-中間'!AG29</f>
        <v>-</v>
      </c>
      <c r="AG29" s="57" t="str">
        <f>'消耗品-中間'!AH29</f>
        <v>-</v>
      </c>
      <c r="AH29" s="57" t="str">
        <f>'消耗品-中間'!AI29</f>
        <v>-</v>
      </c>
      <c r="AI29" s="57" t="str">
        <f>'消耗品-中間'!AJ29</f>
        <v>-</v>
      </c>
      <c r="AJ29" s="57" t="str">
        <f>'消耗品-中間'!AK29</f>
        <v>-</v>
      </c>
      <c r="AK29" s="36" t="str">
        <f>'消耗品-中間'!AL29</f>
        <v>-</v>
      </c>
      <c r="AL29" s="35"/>
    </row>
    <row r="30" spans="2:38" ht="12" thickBot="1">
      <c r="B30" s="32">
        <v>24</v>
      </c>
      <c r="C30" s="33" t="str">
        <f>'消耗品-中間'!D30</f>
        <v>HCF1(上段) Feed/Nudger/Retard Roll</v>
      </c>
      <c r="D30" s="57" t="str">
        <f>'消耗品-中間'!E30</f>
        <v>-</v>
      </c>
      <c r="E30" s="57" t="str">
        <f>'消耗品-中間'!F30</f>
        <v>-</v>
      </c>
      <c r="F30" s="57" t="str">
        <f>'消耗品-中間'!G30</f>
        <v>-</v>
      </c>
      <c r="G30" s="57" t="str">
        <f>'消耗品-中間'!H30</f>
        <v>-</v>
      </c>
      <c r="H30" s="57" t="str">
        <f>'消耗品-中間'!I30</f>
        <v>-</v>
      </c>
      <c r="I30" s="57" t="str">
        <f>'消耗品-中間'!J30</f>
        <v>-</v>
      </c>
      <c r="J30" s="57" t="str">
        <f>'消耗品-中間'!K30</f>
        <v>-</v>
      </c>
      <c r="K30" s="57" t="str">
        <f>'消耗品-中間'!L30</f>
        <v>-</v>
      </c>
      <c r="L30" s="57" t="str">
        <f>'消耗品-中間'!M30</f>
        <v>-</v>
      </c>
      <c r="M30" s="57" t="str">
        <f>'消耗品-中間'!N30</f>
        <v>-</v>
      </c>
      <c r="N30" s="57" t="str">
        <f>'消耗品-中間'!O30</f>
        <v>-</v>
      </c>
      <c r="O30" s="57" t="str">
        <f>'消耗品-中間'!P30</f>
        <v>-</v>
      </c>
      <c r="P30" s="57" t="str">
        <f>'消耗品-中間'!Q30</f>
        <v>-</v>
      </c>
      <c r="Q30" s="57" t="str">
        <f>'消耗品-中間'!R30</f>
        <v>-</v>
      </c>
      <c r="R30" s="57" t="str">
        <f>'消耗品-中間'!S30</f>
        <v>-</v>
      </c>
      <c r="S30" s="57" t="str">
        <f>'消耗品-中間'!T30</f>
        <v>-</v>
      </c>
      <c r="T30" s="57" t="str">
        <f>'消耗品-中間'!U30</f>
        <v>-</v>
      </c>
      <c r="U30" s="57" t="str">
        <f>'消耗品-中間'!V30</f>
        <v>-</v>
      </c>
      <c r="V30" s="57" t="str">
        <f>'消耗品-中間'!W30</f>
        <v>-</v>
      </c>
      <c r="W30" s="57" t="str">
        <f>'消耗品-中間'!X30</f>
        <v>-</v>
      </c>
      <c r="X30" s="57" t="str">
        <f>'消耗品-中間'!Y30</f>
        <v>-</v>
      </c>
      <c r="Y30" s="57" t="str">
        <f>'消耗品-中間'!Z30</f>
        <v>-</v>
      </c>
      <c r="Z30" s="57" t="str">
        <f>'消耗品-中間'!AA30</f>
        <v>-</v>
      </c>
      <c r="AA30" s="57" t="str">
        <f>'消耗品-中間'!AB30</f>
        <v>-</v>
      </c>
      <c r="AB30" s="57" t="str">
        <f>'消耗品-中間'!AC30</f>
        <v>-</v>
      </c>
      <c r="AC30" s="57" t="str">
        <f>'消耗品-中間'!AD30</f>
        <v>-</v>
      </c>
      <c r="AD30" s="98" t="str">
        <f>'消耗品-中間'!AE30</f>
        <v>-</v>
      </c>
      <c r="AE30" s="57" t="str">
        <f>'消耗品-中間'!AF30</f>
        <v>-</v>
      </c>
      <c r="AF30" s="57" t="str">
        <f>'消耗品-中間'!AG30</f>
        <v>-</v>
      </c>
      <c r="AG30" s="57" t="str">
        <f>'消耗品-中間'!AH30</f>
        <v>-</v>
      </c>
      <c r="AH30" s="57" t="str">
        <f>'消耗品-中間'!AI30</f>
        <v>-</v>
      </c>
      <c r="AI30" s="57" t="str">
        <f>'消耗品-中間'!AJ30</f>
        <v>-</v>
      </c>
      <c r="AJ30" s="57" t="str">
        <f>'消耗品-中間'!AK30</f>
        <v>-</v>
      </c>
      <c r="AK30" s="36" t="str">
        <f>'消耗品-中間'!AL30</f>
        <v>-</v>
      </c>
      <c r="AL30" s="35"/>
    </row>
    <row r="31" spans="2:38" ht="12" thickBot="1">
      <c r="B31" s="32">
        <v>25</v>
      </c>
      <c r="C31" s="33" t="str">
        <f>'消耗品-中間'!D31</f>
        <v>HCF1(下段) Feed/Nudger/Retard Roll</v>
      </c>
      <c r="D31" s="57" t="str">
        <f>'消耗品-中間'!E31</f>
        <v>-</v>
      </c>
      <c r="E31" s="57" t="str">
        <f>'消耗品-中間'!F31</f>
        <v>-</v>
      </c>
      <c r="F31" s="57" t="str">
        <f>'消耗品-中間'!G31</f>
        <v>-</v>
      </c>
      <c r="G31" s="57" t="str">
        <f>'消耗品-中間'!H31</f>
        <v>-</v>
      </c>
      <c r="H31" s="57" t="str">
        <f>'消耗品-中間'!I31</f>
        <v>-</v>
      </c>
      <c r="I31" s="57" t="str">
        <f>'消耗品-中間'!J31</f>
        <v>-</v>
      </c>
      <c r="J31" s="57" t="str">
        <f>'消耗品-中間'!K31</f>
        <v>-</v>
      </c>
      <c r="K31" s="57" t="str">
        <f>'消耗品-中間'!L31</f>
        <v>-</v>
      </c>
      <c r="L31" s="57" t="str">
        <f>'消耗品-中間'!M31</f>
        <v>-</v>
      </c>
      <c r="M31" s="57" t="str">
        <f>'消耗品-中間'!N31</f>
        <v>-</v>
      </c>
      <c r="N31" s="57" t="str">
        <f>'消耗品-中間'!O31</f>
        <v>-</v>
      </c>
      <c r="O31" s="57" t="str">
        <f>'消耗品-中間'!P31</f>
        <v>-</v>
      </c>
      <c r="P31" s="57" t="str">
        <f>'消耗品-中間'!Q31</f>
        <v>-</v>
      </c>
      <c r="Q31" s="57" t="str">
        <f>'消耗品-中間'!R31</f>
        <v>-</v>
      </c>
      <c r="R31" s="57" t="str">
        <f>'消耗品-中間'!S31</f>
        <v>-</v>
      </c>
      <c r="S31" s="57" t="str">
        <f>'消耗品-中間'!T31</f>
        <v>-</v>
      </c>
      <c r="T31" s="57" t="str">
        <f>'消耗品-中間'!U31</f>
        <v>-</v>
      </c>
      <c r="U31" s="57" t="str">
        <f>'消耗品-中間'!V31</f>
        <v>-</v>
      </c>
      <c r="V31" s="57" t="str">
        <f>'消耗品-中間'!W31</f>
        <v>-</v>
      </c>
      <c r="W31" s="57" t="str">
        <f>'消耗品-中間'!X31</f>
        <v>-</v>
      </c>
      <c r="X31" s="57" t="str">
        <f>'消耗品-中間'!Y31</f>
        <v>-</v>
      </c>
      <c r="Y31" s="57" t="str">
        <f>'消耗品-中間'!Z31</f>
        <v>-</v>
      </c>
      <c r="Z31" s="57" t="str">
        <f>'消耗品-中間'!AA31</f>
        <v>-</v>
      </c>
      <c r="AA31" s="57" t="str">
        <f>'消耗品-中間'!AB31</f>
        <v>-</v>
      </c>
      <c r="AB31" s="57" t="str">
        <f>'消耗品-中間'!AC31</f>
        <v>-</v>
      </c>
      <c r="AC31" s="57" t="str">
        <f>'消耗品-中間'!AD31</f>
        <v>-</v>
      </c>
      <c r="AD31" s="98" t="str">
        <f>'消耗品-中間'!AE31</f>
        <v>-</v>
      </c>
      <c r="AE31" s="57" t="str">
        <f>'消耗品-中間'!AF31</f>
        <v>-</v>
      </c>
      <c r="AF31" s="57" t="str">
        <f>'消耗品-中間'!AG31</f>
        <v>-</v>
      </c>
      <c r="AG31" s="57" t="str">
        <f>'消耗品-中間'!AH31</f>
        <v>-</v>
      </c>
      <c r="AH31" s="57" t="str">
        <f>'消耗品-中間'!AI31</f>
        <v>-</v>
      </c>
      <c r="AI31" s="57" t="str">
        <f>'消耗品-中間'!AJ31</f>
        <v>-</v>
      </c>
      <c r="AJ31" s="57" t="str">
        <f>'消耗品-中間'!AK31</f>
        <v>-</v>
      </c>
      <c r="AK31" s="36" t="str">
        <f>'消耗品-中間'!AL31</f>
        <v>-</v>
      </c>
      <c r="AL31" s="35"/>
    </row>
    <row r="32" spans="2:38" ht="12" thickBot="1">
      <c r="B32" s="32">
        <v>26</v>
      </c>
      <c r="C32" s="33" t="str">
        <f>'消耗品-中間'!D32</f>
        <v>HCF2(上段) Feed/Nudger/Retard Roll</v>
      </c>
      <c r="D32" s="57" t="str">
        <f>'消耗品-中間'!E32</f>
        <v>-</v>
      </c>
      <c r="E32" s="57" t="str">
        <f>'消耗品-中間'!F32</f>
        <v>-</v>
      </c>
      <c r="F32" s="57" t="str">
        <f>'消耗品-中間'!G32</f>
        <v>-</v>
      </c>
      <c r="G32" s="57" t="str">
        <f>'消耗品-中間'!H32</f>
        <v>-</v>
      </c>
      <c r="H32" s="57" t="str">
        <f>'消耗品-中間'!I32</f>
        <v>-</v>
      </c>
      <c r="I32" s="57" t="str">
        <f>'消耗品-中間'!J32</f>
        <v>-</v>
      </c>
      <c r="J32" s="57" t="str">
        <f>'消耗品-中間'!K32</f>
        <v>-</v>
      </c>
      <c r="K32" s="57" t="str">
        <f>'消耗品-中間'!L32</f>
        <v>-</v>
      </c>
      <c r="L32" s="57" t="str">
        <f>'消耗品-中間'!M32</f>
        <v>-</v>
      </c>
      <c r="M32" s="57" t="str">
        <f>'消耗品-中間'!N32</f>
        <v>-</v>
      </c>
      <c r="N32" s="57" t="str">
        <f>'消耗品-中間'!O32</f>
        <v>-</v>
      </c>
      <c r="O32" s="57" t="str">
        <f>'消耗品-中間'!P32</f>
        <v>-</v>
      </c>
      <c r="P32" s="57" t="str">
        <f>'消耗品-中間'!Q32</f>
        <v>-</v>
      </c>
      <c r="Q32" s="57" t="str">
        <f>'消耗品-中間'!R32</f>
        <v>-</v>
      </c>
      <c r="R32" s="57" t="str">
        <f>'消耗品-中間'!S32</f>
        <v>-</v>
      </c>
      <c r="S32" s="57" t="str">
        <f>'消耗品-中間'!T32</f>
        <v>-</v>
      </c>
      <c r="T32" s="57" t="str">
        <f>'消耗品-中間'!U32</f>
        <v>-</v>
      </c>
      <c r="U32" s="57" t="str">
        <f>'消耗品-中間'!V32</f>
        <v>-</v>
      </c>
      <c r="V32" s="57" t="str">
        <f>'消耗品-中間'!W32</f>
        <v>-</v>
      </c>
      <c r="W32" s="57" t="str">
        <f>'消耗品-中間'!X32</f>
        <v>-</v>
      </c>
      <c r="X32" s="57" t="str">
        <f>'消耗品-中間'!Y32</f>
        <v>-</v>
      </c>
      <c r="Y32" s="57" t="str">
        <f>'消耗品-中間'!Z32</f>
        <v>-</v>
      </c>
      <c r="Z32" s="57" t="str">
        <f>'消耗品-中間'!AA32</f>
        <v>-</v>
      </c>
      <c r="AA32" s="57" t="str">
        <f>'消耗品-中間'!AB32</f>
        <v>-</v>
      </c>
      <c r="AB32" s="57" t="str">
        <f>'消耗品-中間'!AC32</f>
        <v>-</v>
      </c>
      <c r="AC32" s="57" t="str">
        <f>'消耗品-中間'!AD32</f>
        <v>-</v>
      </c>
      <c r="AD32" s="98" t="str">
        <f>'消耗品-中間'!AE32</f>
        <v>-</v>
      </c>
      <c r="AE32" s="57" t="str">
        <f>'消耗品-中間'!AF32</f>
        <v>-</v>
      </c>
      <c r="AF32" s="57" t="str">
        <f>'消耗品-中間'!AG32</f>
        <v>-</v>
      </c>
      <c r="AG32" s="57" t="str">
        <f>'消耗品-中間'!AH32</f>
        <v>-</v>
      </c>
      <c r="AH32" s="57" t="str">
        <f>'消耗品-中間'!AI32</f>
        <v>-</v>
      </c>
      <c r="AI32" s="57" t="str">
        <f>'消耗品-中間'!AJ32</f>
        <v>-</v>
      </c>
      <c r="AJ32" s="57" t="str">
        <f>'消耗品-中間'!AK32</f>
        <v>-</v>
      </c>
      <c r="AK32" s="36" t="str">
        <f>'消耗品-中間'!AL32</f>
        <v>-</v>
      </c>
      <c r="AL32" s="35"/>
    </row>
    <row r="33" spans="2:38" ht="12" thickBot="1">
      <c r="B33" s="32">
        <v>27</v>
      </c>
      <c r="C33" s="33" t="str">
        <f>'消耗品-中間'!D33</f>
        <v>HCF2(下段) Feed/Nudger/Retard Roll</v>
      </c>
      <c r="D33" s="57" t="str">
        <f>'消耗品-中間'!E33</f>
        <v>-</v>
      </c>
      <c r="E33" s="57" t="str">
        <f>'消耗品-中間'!F33</f>
        <v>-</v>
      </c>
      <c r="F33" s="57" t="str">
        <f>'消耗品-中間'!G33</f>
        <v>-</v>
      </c>
      <c r="G33" s="57" t="str">
        <f>'消耗品-中間'!H33</f>
        <v>-</v>
      </c>
      <c r="H33" s="57" t="str">
        <f>'消耗品-中間'!I33</f>
        <v>-</v>
      </c>
      <c r="I33" s="57" t="str">
        <f>'消耗品-中間'!J33</f>
        <v>-</v>
      </c>
      <c r="J33" s="57" t="str">
        <f>'消耗品-中間'!K33</f>
        <v>-</v>
      </c>
      <c r="K33" s="57" t="str">
        <f>'消耗品-中間'!L33</f>
        <v>-</v>
      </c>
      <c r="L33" s="57" t="str">
        <f>'消耗品-中間'!M33</f>
        <v>-</v>
      </c>
      <c r="M33" s="57" t="str">
        <f>'消耗品-中間'!N33</f>
        <v>-</v>
      </c>
      <c r="N33" s="57" t="str">
        <f>'消耗品-中間'!O33</f>
        <v>-</v>
      </c>
      <c r="O33" s="57" t="str">
        <f>'消耗品-中間'!P33</f>
        <v>-</v>
      </c>
      <c r="P33" s="57" t="str">
        <f>'消耗品-中間'!Q33</f>
        <v>-</v>
      </c>
      <c r="Q33" s="57" t="str">
        <f>'消耗品-中間'!R33</f>
        <v>-</v>
      </c>
      <c r="R33" s="57" t="str">
        <f>'消耗品-中間'!S33</f>
        <v>-</v>
      </c>
      <c r="S33" s="57" t="str">
        <f>'消耗品-中間'!T33</f>
        <v>-</v>
      </c>
      <c r="T33" s="57" t="str">
        <f>'消耗品-中間'!U33</f>
        <v>-</v>
      </c>
      <c r="U33" s="57" t="str">
        <f>'消耗品-中間'!V33</f>
        <v>-</v>
      </c>
      <c r="V33" s="57" t="str">
        <f>'消耗品-中間'!W33</f>
        <v>-</v>
      </c>
      <c r="W33" s="57" t="str">
        <f>'消耗品-中間'!X33</f>
        <v>-</v>
      </c>
      <c r="X33" s="57" t="str">
        <f>'消耗品-中間'!Y33</f>
        <v>-</v>
      </c>
      <c r="Y33" s="57" t="str">
        <f>'消耗品-中間'!Z33</f>
        <v>-</v>
      </c>
      <c r="Z33" s="57" t="str">
        <f>'消耗品-中間'!AA33</f>
        <v>-</v>
      </c>
      <c r="AA33" s="57" t="str">
        <f>'消耗品-中間'!AB33</f>
        <v>-</v>
      </c>
      <c r="AB33" s="57" t="str">
        <f>'消耗品-中間'!AC33</f>
        <v>-</v>
      </c>
      <c r="AC33" s="57" t="str">
        <f>'消耗品-中間'!AD33</f>
        <v>-</v>
      </c>
      <c r="AD33" s="98" t="str">
        <f>'消耗品-中間'!AE33</f>
        <v>-</v>
      </c>
      <c r="AE33" s="57" t="str">
        <f>'消耗品-中間'!AF33</f>
        <v>-</v>
      </c>
      <c r="AF33" s="57" t="str">
        <f>'消耗品-中間'!AG33</f>
        <v>-</v>
      </c>
      <c r="AG33" s="57" t="str">
        <f>'消耗品-中間'!AH33</f>
        <v>-</v>
      </c>
      <c r="AH33" s="57" t="str">
        <f>'消耗品-中間'!AI33</f>
        <v>-</v>
      </c>
      <c r="AI33" s="57" t="str">
        <f>'消耗品-中間'!AJ33</f>
        <v>-</v>
      </c>
      <c r="AJ33" s="57" t="str">
        <f>'消耗品-中間'!AK33</f>
        <v>-</v>
      </c>
      <c r="AK33" s="36" t="str">
        <f>'消耗品-中間'!AL33</f>
        <v>-</v>
      </c>
      <c r="AL33" s="35"/>
    </row>
    <row r="34" spans="2:38" ht="12" thickBot="1">
      <c r="B34" s="32">
        <v>28</v>
      </c>
      <c r="C34" s="33" t="str">
        <f>'消耗品-中間'!D34</f>
        <v>IDT (IBTベルトユニットもこの値を使う)</v>
      </c>
      <c r="D34" s="57" t="str">
        <f>'消耗品-中間'!E34</f>
        <v>-</v>
      </c>
      <c r="E34" s="57" t="str">
        <f>'消耗品-中間'!F34</f>
        <v>-</v>
      </c>
      <c r="F34" s="57" t="str">
        <f>'消耗品-中間'!G34</f>
        <v>-</v>
      </c>
      <c r="G34" s="57" t="str">
        <f>'消耗品-中間'!H34</f>
        <v>-</v>
      </c>
      <c r="H34" s="57" t="str">
        <f>'消耗品-中間'!I34</f>
        <v>-</v>
      </c>
      <c r="I34" s="57" t="str">
        <f>'消耗品-中間'!J34</f>
        <v>-</v>
      </c>
      <c r="J34" s="57" t="str">
        <f>'消耗品-中間'!K34</f>
        <v>-</v>
      </c>
      <c r="K34" s="57" t="str">
        <f>'消耗品-中間'!L34</f>
        <v>-</v>
      </c>
      <c r="L34" s="57" t="str">
        <f>'消耗品-中間'!M34</f>
        <v>-</v>
      </c>
      <c r="M34" s="57" t="str">
        <f>'消耗品-中間'!N34</f>
        <v>-</v>
      </c>
      <c r="N34" s="57" t="str">
        <f>'消耗品-中間'!O34</f>
        <v>-</v>
      </c>
      <c r="O34" s="57" t="str">
        <f>'消耗品-中間'!P34</f>
        <v>-</v>
      </c>
      <c r="P34" s="57" t="str">
        <f>'消耗品-中間'!Q34</f>
        <v>-</v>
      </c>
      <c r="Q34" s="57" t="str">
        <f>'消耗品-中間'!R34</f>
        <v>-</v>
      </c>
      <c r="R34" s="57" t="str">
        <f>'消耗品-中間'!S34</f>
        <v>-</v>
      </c>
      <c r="S34" s="57" t="str">
        <f>'消耗品-中間'!T34</f>
        <v>-</v>
      </c>
      <c r="T34" s="57" t="str">
        <f>'消耗品-中間'!U34</f>
        <v>-</v>
      </c>
      <c r="U34" s="57" t="str">
        <f>'消耗品-中間'!V34</f>
        <v>-</v>
      </c>
      <c r="V34" s="57" t="str">
        <f>'消耗品-中間'!W34</f>
        <v>-</v>
      </c>
      <c r="W34" s="57" t="str">
        <f>'消耗品-中間'!X34</f>
        <v>-</v>
      </c>
      <c r="X34" s="57" t="str">
        <f>'消耗品-中間'!Y34</f>
        <v>-</v>
      </c>
      <c r="Y34" s="57" t="str">
        <f>'消耗品-中間'!Z34</f>
        <v>-</v>
      </c>
      <c r="Z34" s="57" t="str">
        <f>'消耗品-中間'!AA34</f>
        <v>-</v>
      </c>
      <c r="AA34" s="57" t="str">
        <f>'消耗品-中間'!AB34</f>
        <v>-</v>
      </c>
      <c r="AB34" s="57" t="str">
        <f>'消耗品-中間'!AC34</f>
        <v>-</v>
      </c>
      <c r="AC34" s="57" t="str">
        <f>'消耗品-中間'!AD34</f>
        <v>-</v>
      </c>
      <c r="AD34" s="98" t="str">
        <f>'消耗品-中間'!AE34</f>
        <v>-</v>
      </c>
      <c r="AE34" s="57" t="str">
        <f>'消耗品-中間'!AF34</f>
        <v>-</v>
      </c>
      <c r="AF34" s="57" t="str">
        <f>'消耗品-中間'!AG34</f>
        <v>-</v>
      </c>
      <c r="AG34" s="57" t="str">
        <f>'消耗品-中間'!AH34</f>
        <v>-</v>
      </c>
      <c r="AH34" s="57" t="str">
        <f>'消耗品-中間'!AI34</f>
        <v>-</v>
      </c>
      <c r="AI34" s="57" t="str">
        <f>'消耗品-中間'!AJ34</f>
        <v>-</v>
      </c>
      <c r="AJ34" s="57" t="str">
        <f>'消耗品-中間'!AK34</f>
        <v>-</v>
      </c>
      <c r="AK34" s="36" t="str">
        <f>'消耗品-中間'!AL34</f>
        <v>-</v>
      </c>
      <c r="AL34" s="35"/>
    </row>
    <row r="35" spans="2:38" ht="12" thickBot="1">
      <c r="B35" s="32">
        <v>29</v>
      </c>
      <c r="C35" s="33" t="str">
        <f>'消耗品-中間'!D35</f>
        <v>IBTベルトクリーナ</v>
      </c>
      <c r="D35" s="57" t="str">
        <f>'消耗品-中間'!E35</f>
        <v>-</v>
      </c>
      <c r="E35" s="57" t="str">
        <f>'消耗品-中間'!F35</f>
        <v>-</v>
      </c>
      <c r="F35" s="57" t="str">
        <f>'消耗品-中間'!G35</f>
        <v>-</v>
      </c>
      <c r="G35" s="57" t="str">
        <f>'消耗品-中間'!H35</f>
        <v>-</v>
      </c>
      <c r="H35" s="57" t="str">
        <f>'消耗品-中間'!I35</f>
        <v>-</v>
      </c>
      <c r="I35" s="57" t="str">
        <f>'消耗品-中間'!J35</f>
        <v>-</v>
      </c>
      <c r="J35" s="57" t="str">
        <f>'消耗品-中間'!K35</f>
        <v>-</v>
      </c>
      <c r="K35" s="57" t="str">
        <f>'消耗品-中間'!L35</f>
        <v>-</v>
      </c>
      <c r="L35" s="57" t="str">
        <f>'消耗品-中間'!M35</f>
        <v>-</v>
      </c>
      <c r="M35" s="57" t="str">
        <f>'消耗品-中間'!N35</f>
        <v>-</v>
      </c>
      <c r="N35" s="57" t="str">
        <f>'消耗品-中間'!O35</f>
        <v>-</v>
      </c>
      <c r="O35" s="57" t="str">
        <f>'消耗品-中間'!P35</f>
        <v>-</v>
      </c>
      <c r="P35" s="57" t="str">
        <f>'消耗品-中間'!Q35</f>
        <v>-</v>
      </c>
      <c r="Q35" s="57" t="str">
        <f>'消耗品-中間'!R35</f>
        <v>-</v>
      </c>
      <c r="R35" s="57" t="str">
        <f>'消耗品-中間'!S35</f>
        <v>-</v>
      </c>
      <c r="S35" s="57" t="str">
        <f>'消耗品-中間'!T35</f>
        <v>-</v>
      </c>
      <c r="T35" s="57" t="str">
        <f>'消耗品-中間'!U35</f>
        <v>-</v>
      </c>
      <c r="U35" s="57" t="str">
        <f>'消耗品-中間'!V35</f>
        <v>-</v>
      </c>
      <c r="V35" s="57" t="str">
        <f>'消耗品-中間'!W35</f>
        <v>-</v>
      </c>
      <c r="W35" s="57" t="str">
        <f>'消耗品-中間'!X35</f>
        <v>-</v>
      </c>
      <c r="X35" s="57" t="str">
        <f>'消耗品-中間'!Y35</f>
        <v>-</v>
      </c>
      <c r="Y35" s="57" t="str">
        <f>'消耗品-中間'!Z35</f>
        <v>-</v>
      </c>
      <c r="Z35" s="57" t="str">
        <f>'消耗品-中間'!AA35</f>
        <v>-</v>
      </c>
      <c r="AA35" s="57" t="str">
        <f>'消耗品-中間'!AB35</f>
        <v>-</v>
      </c>
      <c r="AB35" s="57" t="str">
        <f>'消耗品-中間'!AC35</f>
        <v>-</v>
      </c>
      <c r="AC35" s="57" t="str">
        <f>'消耗品-中間'!AD35</f>
        <v>-</v>
      </c>
      <c r="AD35" s="98" t="str">
        <f>'消耗品-中間'!AE35</f>
        <v>-</v>
      </c>
      <c r="AE35" s="57" t="str">
        <f>'消耗品-中間'!AF35</f>
        <v>-</v>
      </c>
      <c r="AF35" s="57" t="str">
        <f>'消耗品-中間'!AG35</f>
        <v>-</v>
      </c>
      <c r="AG35" s="57" t="str">
        <f>'消耗品-中間'!AH35</f>
        <v>-</v>
      </c>
      <c r="AH35" s="57" t="str">
        <f>'消耗品-中間'!AI35</f>
        <v>-</v>
      </c>
      <c r="AI35" s="57" t="str">
        <f>'消耗品-中間'!AJ35</f>
        <v>-</v>
      </c>
      <c r="AJ35" s="57" t="str">
        <f>'消耗品-中間'!AK35</f>
        <v>-</v>
      </c>
      <c r="AK35" s="36" t="str">
        <f>'消耗品-中間'!AL35</f>
        <v>-</v>
      </c>
      <c r="AL35" s="35"/>
    </row>
    <row r="36" spans="2:38" ht="12" thickBot="1">
      <c r="B36" s="32">
        <v>30</v>
      </c>
      <c r="C36" s="33" t="str">
        <f>'消耗品-中間'!D36</f>
        <v>転写ロールユニット(BTR) (2ndBTRもこの値を使う)</v>
      </c>
      <c r="D36" s="57" t="str">
        <f>'消耗品-中間'!E36</f>
        <v>-</v>
      </c>
      <c r="E36" s="57" t="str">
        <f>'消耗品-中間'!F36</f>
        <v>-</v>
      </c>
      <c r="F36" s="57" t="str">
        <f>'消耗品-中間'!G36</f>
        <v>-</v>
      </c>
      <c r="G36" s="57" t="str">
        <f>'消耗品-中間'!H36</f>
        <v>-</v>
      </c>
      <c r="H36" s="57" t="str">
        <f>'消耗品-中間'!I36</f>
        <v>-</v>
      </c>
      <c r="I36" s="57" t="str">
        <f>'消耗品-中間'!J36</f>
        <v>-</v>
      </c>
      <c r="J36" s="57" t="str">
        <f>'消耗品-中間'!K36</f>
        <v>-</v>
      </c>
      <c r="K36" s="57" t="str">
        <f>'消耗品-中間'!L36</f>
        <v>-</v>
      </c>
      <c r="L36" s="57" t="str">
        <f>'消耗品-中間'!M36</f>
        <v>-</v>
      </c>
      <c r="M36" s="57" t="str">
        <f>'消耗品-中間'!N36</f>
        <v>-</v>
      </c>
      <c r="N36" s="57" t="str">
        <f>'消耗品-中間'!O36</f>
        <v>-</v>
      </c>
      <c r="O36" s="57" t="str">
        <f>'消耗品-中間'!P36</f>
        <v>-</v>
      </c>
      <c r="P36" s="57" t="str">
        <f>'消耗品-中間'!Q36</f>
        <v>-</v>
      </c>
      <c r="Q36" s="57" t="str">
        <f>'消耗品-中間'!R36</f>
        <v>-</v>
      </c>
      <c r="R36" s="57" t="str">
        <f>'消耗品-中間'!S36</f>
        <v>-</v>
      </c>
      <c r="S36" s="57" t="str">
        <f>'消耗品-中間'!T36</f>
        <v>-</v>
      </c>
      <c r="T36" s="57" t="str">
        <f>'消耗品-中間'!U36</f>
        <v>-</v>
      </c>
      <c r="U36" s="57" t="str">
        <f>'消耗品-中間'!V36</f>
        <v>-</v>
      </c>
      <c r="V36" s="57" t="str">
        <f>'消耗品-中間'!W36</f>
        <v>-</v>
      </c>
      <c r="W36" s="57" t="str">
        <f>'消耗品-中間'!X36</f>
        <v>-</v>
      </c>
      <c r="X36" s="57" t="str">
        <f>'消耗品-中間'!Y36</f>
        <v>-</v>
      </c>
      <c r="Y36" s="57" t="str">
        <f>'消耗品-中間'!Z36</f>
        <v>-</v>
      </c>
      <c r="Z36" s="57" t="str">
        <f>'消耗品-中間'!AA36</f>
        <v>-</v>
      </c>
      <c r="AA36" s="57" t="str">
        <f>'消耗品-中間'!AB36</f>
        <v>-</v>
      </c>
      <c r="AB36" s="57" t="str">
        <f>'消耗品-中間'!AC36</f>
        <v>-</v>
      </c>
      <c r="AC36" s="57" t="str">
        <f>'消耗品-中間'!AD36</f>
        <v>-</v>
      </c>
      <c r="AD36" s="98" t="str">
        <f>'消耗品-中間'!AE36</f>
        <v>-</v>
      </c>
      <c r="AE36" s="57" t="str">
        <f>'消耗品-中間'!AF36</f>
        <v>-</v>
      </c>
      <c r="AF36" s="57" t="str">
        <f>'消耗品-中間'!AG36</f>
        <v>-</v>
      </c>
      <c r="AG36" s="57" t="str">
        <f>'消耗品-中間'!AH36</f>
        <v>-</v>
      </c>
      <c r="AH36" s="57" t="str">
        <f>'消耗品-中間'!AI36</f>
        <v>-</v>
      </c>
      <c r="AI36" s="57" t="str">
        <f>'消耗品-中間'!AJ36</f>
        <v>-</v>
      </c>
      <c r="AJ36" s="57" t="str">
        <f>'消耗品-中間'!AK36</f>
        <v>-</v>
      </c>
      <c r="AK36" s="36" t="str">
        <f>'消耗品-中間'!AL36</f>
        <v>-</v>
      </c>
      <c r="AL36" s="35"/>
    </row>
    <row r="37" spans="2:38" ht="12" thickBot="1">
      <c r="B37" s="32">
        <v>31</v>
      </c>
      <c r="C37" s="33" t="str">
        <f>'消耗品-中間'!D37</f>
        <v>デベロッパ(イエロー)</v>
      </c>
      <c r="D37" s="57" t="str">
        <f>'消耗品-中間'!E37</f>
        <v>-</v>
      </c>
      <c r="E37" s="57" t="str">
        <f>'消耗品-中間'!F37</f>
        <v>-</v>
      </c>
      <c r="F37" s="57" t="str">
        <f>'消耗品-中間'!G37</f>
        <v>-</v>
      </c>
      <c r="G37" s="57" t="str">
        <f>'消耗品-中間'!H37</f>
        <v>-</v>
      </c>
      <c r="H37" s="57" t="str">
        <f>'消耗品-中間'!I37</f>
        <v>-</v>
      </c>
      <c r="I37" s="57" t="str">
        <f>'消耗品-中間'!J37</f>
        <v>-</v>
      </c>
      <c r="J37" s="57" t="str">
        <f>'消耗品-中間'!K37</f>
        <v>-</v>
      </c>
      <c r="K37" s="57" t="str">
        <f>'消耗品-中間'!L37</f>
        <v>-</v>
      </c>
      <c r="L37" s="57" t="str">
        <f>'消耗品-中間'!M37</f>
        <v>-</v>
      </c>
      <c r="M37" s="57" t="str">
        <f>'消耗品-中間'!N37</f>
        <v>-</v>
      </c>
      <c r="N37" s="57" t="str">
        <f>'消耗品-中間'!O37</f>
        <v>-</v>
      </c>
      <c r="O37" s="57" t="str">
        <f>'消耗品-中間'!P37</f>
        <v>-</v>
      </c>
      <c r="P37" s="57" t="str">
        <f>'消耗品-中間'!Q37</f>
        <v>-</v>
      </c>
      <c r="Q37" s="57" t="str">
        <f>'消耗品-中間'!R37</f>
        <v>-</v>
      </c>
      <c r="R37" s="57" t="str">
        <f>'消耗品-中間'!S37</f>
        <v>-</v>
      </c>
      <c r="S37" s="57" t="str">
        <f>'消耗品-中間'!T37</f>
        <v>-</v>
      </c>
      <c r="T37" s="57" t="str">
        <f>'消耗品-中間'!U37</f>
        <v>-</v>
      </c>
      <c r="U37" s="57" t="str">
        <f>'消耗品-中間'!V37</f>
        <v>-</v>
      </c>
      <c r="V37" s="57" t="str">
        <f>'消耗品-中間'!W37</f>
        <v>-</v>
      </c>
      <c r="W37" s="57" t="str">
        <f>'消耗品-中間'!X37</f>
        <v>-</v>
      </c>
      <c r="X37" s="57" t="str">
        <f>'消耗品-中間'!Y37</f>
        <v>-</v>
      </c>
      <c r="Y37" s="57" t="str">
        <f>'消耗品-中間'!Z37</f>
        <v>-</v>
      </c>
      <c r="Z37" s="57" t="str">
        <f>'消耗品-中間'!AA37</f>
        <v>-</v>
      </c>
      <c r="AA37" s="57" t="str">
        <f>'消耗品-中間'!AB37</f>
        <v>-</v>
      </c>
      <c r="AB37" s="57" t="str">
        <f>'消耗品-中間'!AC37</f>
        <v>-</v>
      </c>
      <c r="AC37" s="57" t="str">
        <f>'消耗品-中間'!AD37</f>
        <v>-</v>
      </c>
      <c r="AD37" s="98" t="str">
        <f>'消耗品-中間'!AE37</f>
        <v>-</v>
      </c>
      <c r="AE37" s="57" t="str">
        <f>'消耗品-中間'!AF37</f>
        <v>-</v>
      </c>
      <c r="AF37" s="57" t="str">
        <f>'消耗品-中間'!AG37</f>
        <v>-</v>
      </c>
      <c r="AG37" s="57" t="str">
        <f>'消耗品-中間'!AH37</f>
        <v>-</v>
      </c>
      <c r="AH37" s="57" t="str">
        <f>'消耗品-中間'!AI37</f>
        <v>-</v>
      </c>
      <c r="AI37" s="57" t="str">
        <f>'消耗品-中間'!AJ37</f>
        <v>-</v>
      </c>
      <c r="AJ37" s="57" t="str">
        <f>'消耗品-中間'!AK37</f>
        <v>-</v>
      </c>
      <c r="AK37" s="36" t="str">
        <f>'消耗品-中間'!AL37</f>
        <v>-</v>
      </c>
      <c r="AL37" s="35"/>
    </row>
    <row r="38" spans="2:38" ht="12" thickBot="1">
      <c r="B38" s="32">
        <v>32</v>
      </c>
      <c r="C38" s="33" t="str">
        <f>'消耗品-中間'!D38</f>
        <v>デベロッパ(マゼンタ)</v>
      </c>
      <c r="D38" s="57" t="str">
        <f>'消耗品-中間'!E38</f>
        <v>-</v>
      </c>
      <c r="E38" s="57" t="str">
        <f>'消耗品-中間'!F38</f>
        <v>-</v>
      </c>
      <c r="F38" s="57" t="str">
        <f>'消耗品-中間'!G38</f>
        <v>-</v>
      </c>
      <c r="G38" s="57" t="str">
        <f>'消耗品-中間'!H38</f>
        <v>-</v>
      </c>
      <c r="H38" s="57" t="str">
        <f>'消耗品-中間'!I38</f>
        <v>-</v>
      </c>
      <c r="I38" s="57" t="str">
        <f>'消耗品-中間'!J38</f>
        <v>-</v>
      </c>
      <c r="J38" s="57" t="str">
        <f>'消耗品-中間'!K38</f>
        <v>-</v>
      </c>
      <c r="K38" s="57" t="str">
        <f>'消耗品-中間'!L38</f>
        <v>-</v>
      </c>
      <c r="L38" s="57" t="str">
        <f>'消耗品-中間'!M38</f>
        <v>-</v>
      </c>
      <c r="M38" s="57" t="str">
        <f>'消耗品-中間'!N38</f>
        <v>-</v>
      </c>
      <c r="N38" s="57" t="str">
        <f>'消耗品-中間'!O38</f>
        <v>-</v>
      </c>
      <c r="O38" s="57" t="str">
        <f>'消耗品-中間'!P38</f>
        <v>-</v>
      </c>
      <c r="P38" s="57" t="str">
        <f>'消耗品-中間'!Q38</f>
        <v>-</v>
      </c>
      <c r="Q38" s="57" t="str">
        <f>'消耗品-中間'!R38</f>
        <v>-</v>
      </c>
      <c r="R38" s="57" t="str">
        <f>'消耗品-中間'!S38</f>
        <v>-</v>
      </c>
      <c r="S38" s="57" t="str">
        <f>'消耗品-中間'!T38</f>
        <v>-</v>
      </c>
      <c r="T38" s="57" t="str">
        <f>'消耗品-中間'!U38</f>
        <v>-</v>
      </c>
      <c r="U38" s="57" t="str">
        <f>'消耗品-中間'!V38</f>
        <v>-</v>
      </c>
      <c r="V38" s="57" t="str">
        <f>'消耗品-中間'!W38</f>
        <v>-</v>
      </c>
      <c r="W38" s="57" t="str">
        <f>'消耗品-中間'!X38</f>
        <v>-</v>
      </c>
      <c r="X38" s="57" t="str">
        <f>'消耗品-中間'!Y38</f>
        <v>-</v>
      </c>
      <c r="Y38" s="57" t="str">
        <f>'消耗品-中間'!Z38</f>
        <v>-</v>
      </c>
      <c r="Z38" s="57" t="str">
        <f>'消耗品-中間'!AA38</f>
        <v>-</v>
      </c>
      <c r="AA38" s="57" t="str">
        <f>'消耗品-中間'!AB38</f>
        <v>-</v>
      </c>
      <c r="AB38" s="57" t="str">
        <f>'消耗品-中間'!AC38</f>
        <v>-</v>
      </c>
      <c r="AC38" s="57" t="str">
        <f>'消耗品-中間'!AD38</f>
        <v>-</v>
      </c>
      <c r="AD38" s="98" t="str">
        <f>'消耗品-中間'!AE38</f>
        <v>-</v>
      </c>
      <c r="AE38" s="57" t="str">
        <f>'消耗品-中間'!AF38</f>
        <v>-</v>
      </c>
      <c r="AF38" s="57" t="str">
        <f>'消耗品-中間'!AG38</f>
        <v>-</v>
      </c>
      <c r="AG38" s="57" t="str">
        <f>'消耗品-中間'!AH38</f>
        <v>-</v>
      </c>
      <c r="AH38" s="57" t="str">
        <f>'消耗品-中間'!AI38</f>
        <v>-</v>
      </c>
      <c r="AI38" s="57" t="str">
        <f>'消耗品-中間'!AJ38</f>
        <v>-</v>
      </c>
      <c r="AJ38" s="57" t="str">
        <f>'消耗品-中間'!AK38</f>
        <v>-</v>
      </c>
      <c r="AK38" s="36" t="str">
        <f>'消耗品-中間'!AL38</f>
        <v>-</v>
      </c>
      <c r="AL38" s="35"/>
    </row>
    <row r="39" spans="2:38" ht="12" thickBot="1">
      <c r="B39" s="32">
        <v>33</v>
      </c>
      <c r="C39" s="33" t="str">
        <f>'消耗品-中間'!D39</f>
        <v>デベロッパ(シアン)</v>
      </c>
      <c r="D39" s="57" t="str">
        <f>'消耗品-中間'!E39</f>
        <v>-</v>
      </c>
      <c r="E39" s="57" t="str">
        <f>'消耗品-中間'!F39</f>
        <v>-</v>
      </c>
      <c r="F39" s="57" t="str">
        <f>'消耗品-中間'!G39</f>
        <v>-</v>
      </c>
      <c r="G39" s="57" t="str">
        <f>'消耗品-中間'!H39</f>
        <v>-</v>
      </c>
      <c r="H39" s="57" t="str">
        <f>'消耗品-中間'!I39</f>
        <v>-</v>
      </c>
      <c r="I39" s="57" t="str">
        <f>'消耗品-中間'!J39</f>
        <v>-</v>
      </c>
      <c r="J39" s="57" t="str">
        <f>'消耗品-中間'!K39</f>
        <v>-</v>
      </c>
      <c r="K39" s="57" t="str">
        <f>'消耗品-中間'!L39</f>
        <v>-</v>
      </c>
      <c r="L39" s="57" t="str">
        <f>'消耗品-中間'!M39</f>
        <v>-</v>
      </c>
      <c r="M39" s="57" t="str">
        <f>'消耗品-中間'!N39</f>
        <v>-</v>
      </c>
      <c r="N39" s="57" t="str">
        <f>'消耗品-中間'!O39</f>
        <v>-</v>
      </c>
      <c r="O39" s="57" t="str">
        <f>'消耗品-中間'!P39</f>
        <v>-</v>
      </c>
      <c r="P39" s="57" t="str">
        <f>'消耗品-中間'!Q39</f>
        <v>-</v>
      </c>
      <c r="Q39" s="57" t="str">
        <f>'消耗品-中間'!R39</f>
        <v>-</v>
      </c>
      <c r="R39" s="57" t="str">
        <f>'消耗品-中間'!S39</f>
        <v>-</v>
      </c>
      <c r="S39" s="57" t="str">
        <f>'消耗品-中間'!T39</f>
        <v>-</v>
      </c>
      <c r="T39" s="57" t="str">
        <f>'消耗品-中間'!U39</f>
        <v>-</v>
      </c>
      <c r="U39" s="57" t="str">
        <f>'消耗品-中間'!V39</f>
        <v>-</v>
      </c>
      <c r="V39" s="57" t="str">
        <f>'消耗品-中間'!W39</f>
        <v>-</v>
      </c>
      <c r="W39" s="57" t="str">
        <f>'消耗品-中間'!X39</f>
        <v>-</v>
      </c>
      <c r="X39" s="57" t="str">
        <f>'消耗品-中間'!Y39</f>
        <v>-</v>
      </c>
      <c r="Y39" s="57" t="str">
        <f>'消耗品-中間'!Z39</f>
        <v>-</v>
      </c>
      <c r="Z39" s="57" t="str">
        <f>'消耗品-中間'!AA39</f>
        <v>-</v>
      </c>
      <c r="AA39" s="57" t="str">
        <f>'消耗品-中間'!AB39</f>
        <v>-</v>
      </c>
      <c r="AB39" s="57" t="str">
        <f>'消耗品-中間'!AC39</f>
        <v>-</v>
      </c>
      <c r="AC39" s="57" t="str">
        <f>'消耗品-中間'!AD39</f>
        <v>-</v>
      </c>
      <c r="AD39" s="98" t="str">
        <f>'消耗品-中間'!AE39</f>
        <v>-</v>
      </c>
      <c r="AE39" s="57" t="str">
        <f>'消耗品-中間'!AF39</f>
        <v>-</v>
      </c>
      <c r="AF39" s="57" t="str">
        <f>'消耗品-中間'!AG39</f>
        <v>-</v>
      </c>
      <c r="AG39" s="57" t="str">
        <f>'消耗品-中間'!AH39</f>
        <v>-</v>
      </c>
      <c r="AH39" s="57" t="str">
        <f>'消耗品-中間'!AI39</f>
        <v>-</v>
      </c>
      <c r="AI39" s="57" t="str">
        <f>'消耗品-中間'!AJ39</f>
        <v>-</v>
      </c>
      <c r="AJ39" s="57" t="str">
        <f>'消耗品-中間'!AK39</f>
        <v>-</v>
      </c>
      <c r="AK39" s="36" t="str">
        <f>'消耗品-中間'!AL39</f>
        <v>-</v>
      </c>
      <c r="AL39" s="35"/>
    </row>
    <row r="40" spans="2:38" ht="12" thickBot="1">
      <c r="B40" s="32">
        <v>34</v>
      </c>
      <c r="C40" s="33" t="str">
        <f>'消耗品-中間'!D40</f>
        <v>デベロッパ(ブラック)</v>
      </c>
      <c r="D40" s="57" t="str">
        <f>'消耗品-中間'!E40</f>
        <v>-</v>
      </c>
      <c r="E40" s="57" t="str">
        <f>'消耗品-中間'!F40</f>
        <v>-</v>
      </c>
      <c r="F40" s="57" t="str">
        <f>'消耗品-中間'!G40</f>
        <v>-</v>
      </c>
      <c r="G40" s="57" t="str">
        <f>'消耗品-中間'!H40</f>
        <v>-</v>
      </c>
      <c r="H40" s="57" t="str">
        <f>'消耗品-中間'!I40</f>
        <v>-</v>
      </c>
      <c r="I40" s="57" t="str">
        <f>'消耗品-中間'!J40</f>
        <v>-</v>
      </c>
      <c r="J40" s="57" t="str">
        <f>'消耗品-中間'!K40</f>
        <v>-</v>
      </c>
      <c r="K40" s="57" t="str">
        <f>'消耗品-中間'!L40</f>
        <v>-</v>
      </c>
      <c r="L40" s="57" t="str">
        <f>'消耗品-中間'!M40</f>
        <v>-</v>
      </c>
      <c r="M40" s="57" t="str">
        <f>'消耗品-中間'!N40</f>
        <v>-</v>
      </c>
      <c r="N40" s="57" t="str">
        <f>'消耗品-中間'!O40</f>
        <v>-</v>
      </c>
      <c r="O40" s="57" t="str">
        <f>'消耗品-中間'!P40</f>
        <v>-</v>
      </c>
      <c r="P40" s="57" t="str">
        <f>'消耗品-中間'!Q40</f>
        <v>-</v>
      </c>
      <c r="Q40" s="57" t="str">
        <f>'消耗品-中間'!R40</f>
        <v>-</v>
      </c>
      <c r="R40" s="57" t="str">
        <f>'消耗品-中間'!S40</f>
        <v>-</v>
      </c>
      <c r="S40" s="57" t="str">
        <f>'消耗品-中間'!T40</f>
        <v>-</v>
      </c>
      <c r="T40" s="57" t="str">
        <f>'消耗品-中間'!U40</f>
        <v>-</v>
      </c>
      <c r="U40" s="57" t="str">
        <f>'消耗品-中間'!V40</f>
        <v>-</v>
      </c>
      <c r="V40" s="57" t="str">
        <f>'消耗品-中間'!W40</f>
        <v>-</v>
      </c>
      <c r="W40" s="57" t="str">
        <f>'消耗品-中間'!X40</f>
        <v>-</v>
      </c>
      <c r="X40" s="57" t="str">
        <f>'消耗品-中間'!Y40</f>
        <v>-</v>
      </c>
      <c r="Y40" s="57" t="str">
        <f>'消耗品-中間'!Z40</f>
        <v>-</v>
      </c>
      <c r="Z40" s="57" t="str">
        <f>'消耗品-中間'!AA40</f>
        <v>-</v>
      </c>
      <c r="AA40" s="57" t="str">
        <f>'消耗品-中間'!AB40</f>
        <v>-</v>
      </c>
      <c r="AB40" s="57" t="str">
        <f>'消耗品-中間'!AC40</f>
        <v>-</v>
      </c>
      <c r="AC40" s="57" t="str">
        <f>'消耗品-中間'!AD40</f>
        <v>-</v>
      </c>
      <c r="AD40" s="98" t="str">
        <f>'消耗品-中間'!AE40</f>
        <v>-</v>
      </c>
      <c r="AE40" s="57" t="str">
        <f>'消耗品-中間'!AF40</f>
        <v>-</v>
      </c>
      <c r="AF40" s="57" t="str">
        <f>'消耗品-中間'!AG40</f>
        <v>-</v>
      </c>
      <c r="AG40" s="57" t="str">
        <f>'消耗品-中間'!AH40</f>
        <v>-</v>
      </c>
      <c r="AH40" s="57" t="str">
        <f>'消耗品-中間'!AI40</f>
        <v>-</v>
      </c>
      <c r="AI40" s="57" t="str">
        <f>'消耗品-中間'!AJ40</f>
        <v>-</v>
      </c>
      <c r="AJ40" s="57" t="str">
        <f>'消耗品-中間'!AK40</f>
        <v>-</v>
      </c>
      <c r="AK40" s="36" t="str">
        <f>'消耗品-中間'!AL40</f>
        <v>-</v>
      </c>
      <c r="AL40" s="35"/>
    </row>
    <row r="41" spans="2:38" ht="12" thickBot="1">
      <c r="B41" s="32">
        <v>35</v>
      </c>
      <c r="C41" s="33" t="str">
        <f>'消耗品-中間'!D41</f>
        <v>CC Assy</v>
      </c>
      <c r="D41" s="57" t="str">
        <f>'消耗品-中間'!E41</f>
        <v>-</v>
      </c>
      <c r="E41" s="57" t="str">
        <f>'消耗品-中間'!F41</f>
        <v>-</v>
      </c>
      <c r="F41" s="57" t="str">
        <f>'消耗品-中間'!G41</f>
        <v>-</v>
      </c>
      <c r="G41" s="57" t="str">
        <f>'消耗品-中間'!H41</f>
        <v>-</v>
      </c>
      <c r="H41" s="57" t="str">
        <f>'消耗品-中間'!I41</f>
        <v>-</v>
      </c>
      <c r="I41" s="57" t="str">
        <f>'消耗品-中間'!J41</f>
        <v>-</v>
      </c>
      <c r="J41" s="57" t="str">
        <f>'消耗品-中間'!K41</f>
        <v>-</v>
      </c>
      <c r="K41" s="57" t="str">
        <f>'消耗品-中間'!L41</f>
        <v>-</v>
      </c>
      <c r="L41" s="57" t="str">
        <f>'消耗品-中間'!M41</f>
        <v>-</v>
      </c>
      <c r="M41" s="57" t="str">
        <f>'消耗品-中間'!N41</f>
        <v>-</v>
      </c>
      <c r="N41" s="57" t="str">
        <f>'消耗品-中間'!O41</f>
        <v>-</v>
      </c>
      <c r="O41" s="57" t="str">
        <f>'消耗品-中間'!P41</f>
        <v>-</v>
      </c>
      <c r="P41" s="57" t="str">
        <f>'消耗品-中間'!Q41</f>
        <v>-</v>
      </c>
      <c r="Q41" s="57" t="str">
        <f>'消耗品-中間'!R41</f>
        <v>-</v>
      </c>
      <c r="R41" s="57" t="str">
        <f>'消耗品-中間'!S41</f>
        <v>-</v>
      </c>
      <c r="S41" s="57" t="str">
        <f>'消耗品-中間'!T41</f>
        <v>-</v>
      </c>
      <c r="T41" s="57" t="str">
        <f>'消耗品-中間'!U41</f>
        <v>-</v>
      </c>
      <c r="U41" s="57" t="str">
        <f>'消耗品-中間'!V41</f>
        <v>-</v>
      </c>
      <c r="V41" s="57" t="str">
        <f>'消耗品-中間'!W41</f>
        <v>-</v>
      </c>
      <c r="W41" s="57" t="str">
        <f>'消耗品-中間'!X41</f>
        <v>-</v>
      </c>
      <c r="X41" s="57" t="str">
        <f>'消耗品-中間'!Y41</f>
        <v>-</v>
      </c>
      <c r="Y41" s="57" t="str">
        <f>'消耗品-中間'!Z41</f>
        <v>-</v>
      </c>
      <c r="Z41" s="57" t="str">
        <f>'消耗品-中間'!AA41</f>
        <v>-</v>
      </c>
      <c r="AA41" s="57" t="str">
        <f>'消耗品-中間'!AB41</f>
        <v>-</v>
      </c>
      <c r="AB41" s="57" t="str">
        <f>'消耗品-中間'!AC41</f>
        <v>-</v>
      </c>
      <c r="AC41" s="57" t="str">
        <f>'消耗品-中間'!AD41</f>
        <v>-</v>
      </c>
      <c r="AD41" s="98" t="str">
        <f>'消耗品-中間'!AE41</f>
        <v>-</v>
      </c>
      <c r="AE41" s="57" t="str">
        <f>'消耗品-中間'!AF41</f>
        <v>-</v>
      </c>
      <c r="AF41" s="57" t="str">
        <f>'消耗品-中間'!AG41</f>
        <v>-</v>
      </c>
      <c r="AG41" s="57" t="str">
        <f>'消耗品-中間'!AH41</f>
        <v>-</v>
      </c>
      <c r="AH41" s="57" t="str">
        <f>'消耗品-中間'!AI41</f>
        <v>-</v>
      </c>
      <c r="AI41" s="57" t="str">
        <f>'消耗品-中間'!AJ41</f>
        <v>-</v>
      </c>
      <c r="AJ41" s="57" t="str">
        <f>'消耗品-中間'!AK41</f>
        <v>-</v>
      </c>
      <c r="AK41" s="36" t="str">
        <f>'消耗品-中間'!AL41</f>
        <v>-</v>
      </c>
      <c r="AL41" s="35"/>
    </row>
    <row r="42" spans="2:38" ht="12" thickBot="1">
      <c r="B42" s="32">
        <v>36</v>
      </c>
      <c r="C42" s="33" t="str">
        <f>'消耗品-中間'!D42</f>
        <v>臭気フィルター</v>
      </c>
      <c r="D42" s="57" t="str">
        <f>'消耗品-中間'!E42</f>
        <v>-</v>
      </c>
      <c r="E42" s="57" t="str">
        <f>'消耗品-中間'!F42</f>
        <v>-</v>
      </c>
      <c r="F42" s="57" t="str">
        <f>'消耗品-中間'!G42</f>
        <v>-</v>
      </c>
      <c r="G42" s="57" t="str">
        <f>'消耗品-中間'!H42</f>
        <v>-</v>
      </c>
      <c r="H42" s="57" t="str">
        <f>'消耗品-中間'!I42</f>
        <v>-</v>
      </c>
      <c r="I42" s="57" t="str">
        <f>'消耗品-中間'!J42</f>
        <v>-</v>
      </c>
      <c r="J42" s="57" t="str">
        <f>'消耗品-中間'!K42</f>
        <v>-</v>
      </c>
      <c r="K42" s="57" t="str">
        <f>'消耗品-中間'!L42</f>
        <v>-</v>
      </c>
      <c r="L42" s="57" t="str">
        <f>'消耗品-中間'!M42</f>
        <v>-</v>
      </c>
      <c r="M42" s="57" t="str">
        <f>'消耗品-中間'!N42</f>
        <v>-</v>
      </c>
      <c r="N42" s="57" t="str">
        <f>'消耗品-中間'!O42</f>
        <v>-</v>
      </c>
      <c r="O42" s="57" t="str">
        <f>'消耗品-中間'!P42</f>
        <v>-</v>
      </c>
      <c r="P42" s="57" t="str">
        <f>'消耗品-中間'!Q42</f>
        <v>-</v>
      </c>
      <c r="Q42" s="57" t="str">
        <f>'消耗品-中間'!R42</f>
        <v>-</v>
      </c>
      <c r="R42" s="57" t="str">
        <f>'消耗品-中間'!S42</f>
        <v>-</v>
      </c>
      <c r="S42" s="57" t="str">
        <f>'消耗品-中間'!T42</f>
        <v>-</v>
      </c>
      <c r="T42" s="57" t="str">
        <f>'消耗品-中間'!U42</f>
        <v>-</v>
      </c>
      <c r="U42" s="57" t="str">
        <f>'消耗品-中間'!V42</f>
        <v>-</v>
      </c>
      <c r="V42" s="57" t="str">
        <f>'消耗品-中間'!W42</f>
        <v>-</v>
      </c>
      <c r="W42" s="57" t="str">
        <f>'消耗品-中間'!X42</f>
        <v>-</v>
      </c>
      <c r="X42" s="57" t="str">
        <f>'消耗品-中間'!Y42</f>
        <v>-</v>
      </c>
      <c r="Y42" s="57" t="str">
        <f>'消耗品-中間'!Z42</f>
        <v>-</v>
      </c>
      <c r="Z42" s="57" t="str">
        <f>'消耗品-中間'!AA42</f>
        <v>-</v>
      </c>
      <c r="AA42" s="57" t="str">
        <f>'消耗品-中間'!AB42</f>
        <v>-</v>
      </c>
      <c r="AB42" s="57" t="str">
        <f>'消耗品-中間'!AC42</f>
        <v>-</v>
      </c>
      <c r="AC42" s="57" t="str">
        <f>'消耗品-中間'!AD42</f>
        <v>-</v>
      </c>
      <c r="AD42" s="98" t="str">
        <f>'消耗品-中間'!AE42</f>
        <v>-</v>
      </c>
      <c r="AE42" s="57" t="str">
        <f>'消耗品-中間'!AF42</f>
        <v>-</v>
      </c>
      <c r="AF42" s="57" t="str">
        <f>'消耗品-中間'!AG42</f>
        <v>-</v>
      </c>
      <c r="AG42" s="57" t="str">
        <f>'消耗品-中間'!AH42</f>
        <v>-</v>
      </c>
      <c r="AH42" s="57" t="str">
        <f>'消耗品-中間'!AI42</f>
        <v>-</v>
      </c>
      <c r="AI42" s="57" t="str">
        <f>'消耗品-中間'!AJ42</f>
        <v>-</v>
      </c>
      <c r="AJ42" s="57" t="str">
        <f>'消耗品-中間'!AK42</f>
        <v>-</v>
      </c>
      <c r="AK42" s="36" t="str">
        <f>'消耗品-中間'!AL42</f>
        <v>-</v>
      </c>
      <c r="AL42" s="35"/>
    </row>
    <row r="43" spans="2:38" ht="12" thickBot="1">
      <c r="B43" s="32">
        <v>37</v>
      </c>
      <c r="C43" s="33" t="str">
        <f>'消耗品-中間'!D43</f>
        <v>トナーオゾンフィルター</v>
      </c>
      <c r="D43" s="57" t="str">
        <f>'消耗品-中間'!E43</f>
        <v>-</v>
      </c>
      <c r="E43" s="57" t="str">
        <f>'消耗品-中間'!F43</f>
        <v>-</v>
      </c>
      <c r="F43" s="57" t="str">
        <f>'消耗品-中間'!G43</f>
        <v>-</v>
      </c>
      <c r="G43" s="57" t="str">
        <f>'消耗品-中間'!H43</f>
        <v>-</v>
      </c>
      <c r="H43" s="57" t="str">
        <f>'消耗品-中間'!I43</f>
        <v>-</v>
      </c>
      <c r="I43" s="57" t="str">
        <f>'消耗品-中間'!J43</f>
        <v>-</v>
      </c>
      <c r="J43" s="57" t="str">
        <f>'消耗品-中間'!K43</f>
        <v>-</v>
      </c>
      <c r="K43" s="57" t="str">
        <f>'消耗品-中間'!L43</f>
        <v>-</v>
      </c>
      <c r="L43" s="57" t="str">
        <f>'消耗品-中間'!M43</f>
        <v>-</v>
      </c>
      <c r="M43" s="57" t="str">
        <f>'消耗品-中間'!N43</f>
        <v>-</v>
      </c>
      <c r="N43" s="57" t="str">
        <f>'消耗品-中間'!O43</f>
        <v>-</v>
      </c>
      <c r="O43" s="57" t="str">
        <f>'消耗品-中間'!P43</f>
        <v>-</v>
      </c>
      <c r="P43" s="57" t="str">
        <f>'消耗品-中間'!Q43</f>
        <v>-</v>
      </c>
      <c r="Q43" s="57" t="str">
        <f>'消耗品-中間'!R43</f>
        <v>-</v>
      </c>
      <c r="R43" s="57" t="str">
        <f>'消耗品-中間'!S43</f>
        <v>-</v>
      </c>
      <c r="S43" s="57" t="str">
        <f>'消耗品-中間'!T43</f>
        <v>-</v>
      </c>
      <c r="T43" s="57" t="str">
        <f>'消耗品-中間'!U43</f>
        <v>-</v>
      </c>
      <c r="U43" s="57" t="str">
        <f>'消耗品-中間'!V43</f>
        <v>-</v>
      </c>
      <c r="V43" s="57" t="str">
        <f>'消耗品-中間'!W43</f>
        <v>-</v>
      </c>
      <c r="W43" s="57" t="str">
        <f>'消耗品-中間'!X43</f>
        <v>-</v>
      </c>
      <c r="X43" s="57" t="str">
        <f>'消耗品-中間'!Y43</f>
        <v>-</v>
      </c>
      <c r="Y43" s="57" t="str">
        <f>'消耗品-中間'!Z43</f>
        <v>-</v>
      </c>
      <c r="Z43" s="57" t="str">
        <f>'消耗品-中間'!AA43</f>
        <v>-</v>
      </c>
      <c r="AA43" s="57" t="str">
        <f>'消耗品-中間'!AB43</f>
        <v>-</v>
      </c>
      <c r="AB43" s="57" t="str">
        <f>'消耗品-中間'!AC43</f>
        <v>-</v>
      </c>
      <c r="AC43" s="57" t="str">
        <f>'消耗品-中間'!AD43</f>
        <v>-</v>
      </c>
      <c r="AD43" s="98" t="str">
        <f>'消耗品-中間'!AE43</f>
        <v>-</v>
      </c>
      <c r="AE43" s="57" t="str">
        <f>'消耗品-中間'!AF43</f>
        <v>-</v>
      </c>
      <c r="AF43" s="57" t="str">
        <f>'消耗品-中間'!AG43</f>
        <v>-</v>
      </c>
      <c r="AG43" s="57" t="str">
        <f>'消耗品-中間'!AH43</f>
        <v>-</v>
      </c>
      <c r="AH43" s="57" t="str">
        <f>'消耗品-中間'!AI43</f>
        <v>-</v>
      </c>
      <c r="AI43" s="57" t="str">
        <f>'消耗品-中間'!AJ43</f>
        <v>-</v>
      </c>
      <c r="AJ43" s="57" t="str">
        <f>'消耗品-中間'!AK43</f>
        <v>-</v>
      </c>
      <c r="AK43" s="36" t="str">
        <f>'消耗品-中間'!AL43</f>
        <v>-</v>
      </c>
      <c r="AL43" s="35"/>
    </row>
    <row r="44" spans="2:38" ht="12" thickBot="1">
      <c r="B44" s="32">
        <v>38</v>
      </c>
      <c r="C44" s="33" t="str">
        <f>'消耗品-中間'!D44</f>
        <v>定期交換部品キット1</v>
      </c>
      <c r="D44" s="57" t="str">
        <f>'消耗品-中間'!E44</f>
        <v>-</v>
      </c>
      <c r="E44" s="57" t="str">
        <f>'消耗品-中間'!F44</f>
        <v>-</v>
      </c>
      <c r="F44" s="57" t="str">
        <f>'消耗品-中間'!G44</f>
        <v>-</v>
      </c>
      <c r="G44" s="57" t="str">
        <f>'消耗品-中間'!H44</f>
        <v>-</v>
      </c>
      <c r="H44" s="57" t="str">
        <f>'消耗品-中間'!I44</f>
        <v>-</v>
      </c>
      <c r="I44" s="57" t="str">
        <f>'消耗品-中間'!J44</f>
        <v>-</v>
      </c>
      <c r="J44" s="57" t="str">
        <f>'消耗品-中間'!K44</f>
        <v>-</v>
      </c>
      <c r="K44" s="57" t="str">
        <f>'消耗品-中間'!L44</f>
        <v>-</v>
      </c>
      <c r="L44" s="57" t="str">
        <f>'消耗品-中間'!M44</f>
        <v>-</v>
      </c>
      <c r="M44" s="57" t="str">
        <f>'消耗品-中間'!N44</f>
        <v>-</v>
      </c>
      <c r="N44" s="57" t="str">
        <f>'消耗品-中間'!O44</f>
        <v>-</v>
      </c>
      <c r="O44" s="57" t="str">
        <f>'消耗品-中間'!P44</f>
        <v>-</v>
      </c>
      <c r="P44" s="57" t="str">
        <f>'消耗品-中間'!Q44</f>
        <v>-</v>
      </c>
      <c r="Q44" s="57" t="str">
        <f>'消耗品-中間'!R44</f>
        <v>-</v>
      </c>
      <c r="R44" s="57" t="str">
        <f>'消耗品-中間'!S44</f>
        <v>-</v>
      </c>
      <c r="S44" s="57" t="str">
        <f>'消耗品-中間'!T44</f>
        <v>-</v>
      </c>
      <c r="T44" s="57" t="str">
        <f>'消耗品-中間'!U44</f>
        <v>-</v>
      </c>
      <c r="U44" s="57" t="str">
        <f>'消耗品-中間'!V44</f>
        <v>-</v>
      </c>
      <c r="V44" s="57" t="str">
        <f>'消耗品-中間'!W44</f>
        <v>-</v>
      </c>
      <c r="W44" s="57" t="str">
        <f>'消耗品-中間'!X44</f>
        <v>-</v>
      </c>
      <c r="X44" s="57" t="str">
        <f>'消耗品-中間'!Y44</f>
        <v>-</v>
      </c>
      <c r="Y44" s="57" t="str">
        <f>'消耗品-中間'!Z44</f>
        <v>-</v>
      </c>
      <c r="Z44" s="57" t="str">
        <f>'消耗品-中間'!AA44</f>
        <v>-</v>
      </c>
      <c r="AA44" s="57" t="str">
        <f>'消耗品-中間'!AB44</f>
        <v>-</v>
      </c>
      <c r="AB44" s="57" t="str">
        <f>'消耗品-中間'!AC44</f>
        <v>-</v>
      </c>
      <c r="AC44" s="57" t="str">
        <f>'消耗品-中間'!AD44</f>
        <v>-</v>
      </c>
      <c r="AD44" s="98" t="str">
        <f>'消耗品-中間'!AE44</f>
        <v>-</v>
      </c>
      <c r="AE44" s="57" t="str">
        <f>'消耗品-中間'!AF44</f>
        <v>-</v>
      </c>
      <c r="AF44" s="57" t="str">
        <f>'消耗品-中間'!AG44</f>
        <v>-</v>
      </c>
      <c r="AG44" s="57" t="str">
        <f>'消耗品-中間'!AH44</f>
        <v>-</v>
      </c>
      <c r="AH44" s="57" t="str">
        <f>'消耗品-中間'!AI44</f>
        <v>-</v>
      </c>
      <c r="AI44" s="57" t="str">
        <f>'消耗品-中間'!AJ44</f>
        <v>-</v>
      </c>
      <c r="AJ44" s="57" t="str">
        <f>'消耗品-中間'!AK44</f>
        <v>-</v>
      </c>
      <c r="AK44" s="36" t="str">
        <f>'消耗品-中間'!AL44</f>
        <v>-</v>
      </c>
      <c r="AL44" s="35"/>
    </row>
    <row r="45" spans="2:38" ht="12" thickBot="1">
      <c r="B45" s="32">
        <v>39</v>
      </c>
      <c r="C45" s="33" t="str">
        <f>'消耗品-中間'!D45</f>
        <v>定期交換部品キット2</v>
      </c>
      <c r="D45" s="57" t="str">
        <f>'消耗品-中間'!E45</f>
        <v>-</v>
      </c>
      <c r="E45" s="57" t="str">
        <f>'消耗品-中間'!F45</f>
        <v>-</v>
      </c>
      <c r="F45" s="57" t="str">
        <f>'消耗品-中間'!G45</f>
        <v>-</v>
      </c>
      <c r="G45" s="57" t="str">
        <f>'消耗品-中間'!H45</f>
        <v>-</v>
      </c>
      <c r="H45" s="57" t="str">
        <f>'消耗品-中間'!I45</f>
        <v>-</v>
      </c>
      <c r="I45" s="57" t="str">
        <f>'消耗品-中間'!J45</f>
        <v>-</v>
      </c>
      <c r="J45" s="57" t="str">
        <f>'消耗品-中間'!K45</f>
        <v>-</v>
      </c>
      <c r="K45" s="57" t="str">
        <f>'消耗品-中間'!L45</f>
        <v>-</v>
      </c>
      <c r="L45" s="57" t="str">
        <f>'消耗品-中間'!M45</f>
        <v>-</v>
      </c>
      <c r="M45" s="57" t="str">
        <f>'消耗品-中間'!N45</f>
        <v>-</v>
      </c>
      <c r="N45" s="57" t="str">
        <f>'消耗品-中間'!O45</f>
        <v>-</v>
      </c>
      <c r="O45" s="57" t="str">
        <f>'消耗品-中間'!P45</f>
        <v>-</v>
      </c>
      <c r="P45" s="57" t="str">
        <f>'消耗品-中間'!Q45</f>
        <v>-</v>
      </c>
      <c r="Q45" s="57" t="str">
        <f>'消耗品-中間'!R45</f>
        <v>-</v>
      </c>
      <c r="R45" s="57" t="str">
        <f>'消耗品-中間'!S45</f>
        <v>-</v>
      </c>
      <c r="S45" s="57" t="str">
        <f>'消耗品-中間'!T45</f>
        <v>-</v>
      </c>
      <c r="T45" s="57" t="str">
        <f>'消耗品-中間'!U45</f>
        <v>-</v>
      </c>
      <c r="U45" s="57" t="str">
        <f>'消耗品-中間'!V45</f>
        <v>-</v>
      </c>
      <c r="V45" s="57" t="str">
        <f>'消耗品-中間'!W45</f>
        <v>-</v>
      </c>
      <c r="W45" s="57" t="str">
        <f>'消耗品-中間'!X45</f>
        <v>-</v>
      </c>
      <c r="X45" s="57" t="str">
        <f>'消耗品-中間'!Y45</f>
        <v>-</v>
      </c>
      <c r="Y45" s="57" t="str">
        <f>'消耗品-中間'!Z45</f>
        <v>-</v>
      </c>
      <c r="Z45" s="57" t="str">
        <f>'消耗品-中間'!AA45</f>
        <v>-</v>
      </c>
      <c r="AA45" s="57" t="str">
        <f>'消耗品-中間'!AB45</f>
        <v>-</v>
      </c>
      <c r="AB45" s="57" t="str">
        <f>'消耗品-中間'!AC45</f>
        <v>-</v>
      </c>
      <c r="AC45" s="57" t="str">
        <f>'消耗品-中間'!AD45</f>
        <v>-</v>
      </c>
      <c r="AD45" s="98" t="str">
        <f>'消耗品-中間'!AE45</f>
        <v>-</v>
      </c>
      <c r="AE45" s="57" t="str">
        <f>'消耗品-中間'!AF45</f>
        <v>-</v>
      </c>
      <c r="AF45" s="57" t="str">
        <f>'消耗品-中間'!AG45</f>
        <v>-</v>
      </c>
      <c r="AG45" s="57" t="str">
        <f>'消耗品-中間'!AH45</f>
        <v>-</v>
      </c>
      <c r="AH45" s="57" t="str">
        <f>'消耗品-中間'!AI45</f>
        <v>-</v>
      </c>
      <c r="AI45" s="57" t="str">
        <f>'消耗品-中間'!AJ45</f>
        <v>-</v>
      </c>
      <c r="AJ45" s="57" t="str">
        <f>'消耗品-中間'!AK45</f>
        <v>-</v>
      </c>
      <c r="AK45" s="36" t="str">
        <f>'消耗品-中間'!AL45</f>
        <v>-</v>
      </c>
      <c r="AL45" s="35"/>
    </row>
    <row r="46" spans="2:38" ht="12" thickBot="1">
      <c r="B46" s="32">
        <v>40</v>
      </c>
      <c r="C46" s="33" t="str">
        <f>'消耗品-中間'!D46</f>
        <v>定期交換部品キット3</v>
      </c>
      <c r="D46" s="57" t="str">
        <f>'消耗品-中間'!E46</f>
        <v>-</v>
      </c>
      <c r="E46" s="57" t="str">
        <f>'消耗品-中間'!F46</f>
        <v>-</v>
      </c>
      <c r="F46" s="57" t="str">
        <f>'消耗品-中間'!G46</f>
        <v>-</v>
      </c>
      <c r="G46" s="57" t="str">
        <f>'消耗品-中間'!H46</f>
        <v>-</v>
      </c>
      <c r="H46" s="57" t="str">
        <f>'消耗品-中間'!I46</f>
        <v>-</v>
      </c>
      <c r="I46" s="57" t="str">
        <f>'消耗品-中間'!J46</f>
        <v>-</v>
      </c>
      <c r="J46" s="57" t="str">
        <f>'消耗品-中間'!K46</f>
        <v>-</v>
      </c>
      <c r="K46" s="57" t="str">
        <f>'消耗品-中間'!L46</f>
        <v>-</v>
      </c>
      <c r="L46" s="57" t="str">
        <f>'消耗品-中間'!M46</f>
        <v>-</v>
      </c>
      <c r="M46" s="57" t="str">
        <f>'消耗品-中間'!N46</f>
        <v>-</v>
      </c>
      <c r="N46" s="57" t="str">
        <f>'消耗品-中間'!O46</f>
        <v>-</v>
      </c>
      <c r="O46" s="57" t="str">
        <f>'消耗品-中間'!P46</f>
        <v>-</v>
      </c>
      <c r="P46" s="57" t="str">
        <f>'消耗品-中間'!Q46</f>
        <v>-</v>
      </c>
      <c r="Q46" s="57" t="str">
        <f>'消耗品-中間'!R46</f>
        <v>-</v>
      </c>
      <c r="R46" s="57" t="str">
        <f>'消耗品-中間'!S46</f>
        <v>-</v>
      </c>
      <c r="S46" s="57" t="str">
        <f>'消耗品-中間'!T46</f>
        <v>-</v>
      </c>
      <c r="T46" s="57" t="str">
        <f>'消耗品-中間'!U46</f>
        <v>-</v>
      </c>
      <c r="U46" s="57" t="str">
        <f>'消耗品-中間'!V46</f>
        <v>-</v>
      </c>
      <c r="V46" s="57" t="str">
        <f>'消耗品-中間'!W46</f>
        <v>-</v>
      </c>
      <c r="W46" s="57" t="str">
        <f>'消耗品-中間'!X46</f>
        <v>-</v>
      </c>
      <c r="X46" s="57" t="str">
        <f>'消耗品-中間'!Y46</f>
        <v>-</v>
      </c>
      <c r="Y46" s="57" t="str">
        <f>'消耗品-中間'!Z46</f>
        <v>-</v>
      </c>
      <c r="Z46" s="57" t="str">
        <f>'消耗品-中間'!AA46</f>
        <v>-</v>
      </c>
      <c r="AA46" s="57" t="str">
        <f>'消耗品-中間'!AB46</f>
        <v>-</v>
      </c>
      <c r="AB46" s="57" t="str">
        <f>'消耗品-中間'!AC46</f>
        <v>-</v>
      </c>
      <c r="AC46" s="57" t="str">
        <f>'消耗品-中間'!AD46</f>
        <v>-</v>
      </c>
      <c r="AD46" s="98" t="str">
        <f>'消耗品-中間'!AE46</f>
        <v>-</v>
      </c>
      <c r="AE46" s="57" t="str">
        <f>'消耗品-中間'!AF46</f>
        <v>-</v>
      </c>
      <c r="AF46" s="57" t="str">
        <f>'消耗品-中間'!AG46</f>
        <v>-</v>
      </c>
      <c r="AG46" s="57" t="str">
        <f>'消耗品-中間'!AH46</f>
        <v>-</v>
      </c>
      <c r="AH46" s="57" t="str">
        <f>'消耗品-中間'!AI46</f>
        <v>-</v>
      </c>
      <c r="AI46" s="57" t="str">
        <f>'消耗品-中間'!AJ46</f>
        <v>-</v>
      </c>
      <c r="AJ46" s="57" t="str">
        <f>'消耗品-中間'!AK46</f>
        <v>-</v>
      </c>
      <c r="AK46" s="36" t="str">
        <f>'消耗品-中間'!AL46</f>
        <v>-</v>
      </c>
      <c r="AL46" s="35"/>
    </row>
    <row r="47" spans="2:38" ht="12" thickBot="1">
      <c r="B47" s="32">
        <v>41</v>
      </c>
      <c r="C47" s="33" t="str">
        <f>'消耗品-中間'!D47</f>
        <v>消耗品キット(複数の部品を一括で扱う)1</v>
      </c>
      <c r="D47" s="57" t="str">
        <f>'消耗品-中間'!E47</f>
        <v>-</v>
      </c>
      <c r="E47" s="57" t="str">
        <f>'消耗品-中間'!F47</f>
        <v>-</v>
      </c>
      <c r="F47" s="57" t="str">
        <f>'消耗品-中間'!G47</f>
        <v>-</v>
      </c>
      <c r="G47" s="57" t="str">
        <f>'消耗品-中間'!H47</f>
        <v>-</v>
      </c>
      <c r="H47" s="57" t="str">
        <f>'消耗品-中間'!I47</f>
        <v>-</v>
      </c>
      <c r="I47" s="57" t="str">
        <f>'消耗品-中間'!J47</f>
        <v>-</v>
      </c>
      <c r="J47" s="57" t="str">
        <f>'消耗品-中間'!K47</f>
        <v>-</v>
      </c>
      <c r="K47" s="57" t="str">
        <f>'消耗品-中間'!L47</f>
        <v>-</v>
      </c>
      <c r="L47" s="57" t="str">
        <f>'消耗品-中間'!M47</f>
        <v>-</v>
      </c>
      <c r="M47" s="57" t="str">
        <f>'消耗品-中間'!N47</f>
        <v>-</v>
      </c>
      <c r="N47" s="57" t="str">
        <f>'消耗品-中間'!O47</f>
        <v>-</v>
      </c>
      <c r="O47" s="57" t="str">
        <f>'消耗品-中間'!P47</f>
        <v>-</v>
      </c>
      <c r="P47" s="57" t="str">
        <f>'消耗品-中間'!Q47</f>
        <v>-</v>
      </c>
      <c r="Q47" s="57" t="str">
        <f>'消耗品-中間'!R47</f>
        <v>-</v>
      </c>
      <c r="R47" s="57" t="str">
        <f>'消耗品-中間'!S47</f>
        <v>-</v>
      </c>
      <c r="S47" s="57" t="str">
        <f>'消耗品-中間'!T47</f>
        <v>-</v>
      </c>
      <c r="T47" s="57" t="str">
        <f>'消耗品-中間'!U47</f>
        <v>-</v>
      </c>
      <c r="U47" s="57" t="str">
        <f>'消耗品-中間'!V47</f>
        <v>-</v>
      </c>
      <c r="V47" s="57" t="str">
        <f>'消耗品-中間'!W47</f>
        <v>-</v>
      </c>
      <c r="W47" s="57" t="str">
        <f>'消耗品-中間'!X47</f>
        <v>-</v>
      </c>
      <c r="X47" s="57" t="str">
        <f>'消耗品-中間'!Y47</f>
        <v>-</v>
      </c>
      <c r="Y47" s="57" t="str">
        <f>'消耗品-中間'!Z47</f>
        <v>-</v>
      </c>
      <c r="Z47" s="57" t="str">
        <f>'消耗品-中間'!AA47</f>
        <v>-</v>
      </c>
      <c r="AA47" s="57" t="str">
        <f>'消耗品-中間'!AB47</f>
        <v>-</v>
      </c>
      <c r="AB47" s="57" t="str">
        <f>'消耗品-中間'!AC47</f>
        <v>-</v>
      </c>
      <c r="AC47" s="57" t="str">
        <f>'消耗品-中間'!AD47</f>
        <v>-</v>
      </c>
      <c r="AD47" s="98" t="str">
        <f>'消耗品-中間'!AE47</f>
        <v>-</v>
      </c>
      <c r="AE47" s="57" t="str">
        <f>'消耗品-中間'!AF47</f>
        <v>-</v>
      </c>
      <c r="AF47" s="57" t="str">
        <f>'消耗品-中間'!AG47</f>
        <v>-</v>
      </c>
      <c r="AG47" s="57" t="str">
        <f>'消耗品-中間'!AH47</f>
        <v>-</v>
      </c>
      <c r="AH47" s="57" t="str">
        <f>'消耗品-中間'!AI47</f>
        <v>-</v>
      </c>
      <c r="AI47" s="57" t="str">
        <f>'消耗品-中間'!AJ47</f>
        <v>-</v>
      </c>
      <c r="AJ47" s="57" t="str">
        <f>'消耗品-中間'!AK47</f>
        <v>-</v>
      </c>
      <c r="AK47" s="36" t="str">
        <f>'消耗品-中間'!AL47</f>
        <v>-</v>
      </c>
      <c r="AL47" s="35"/>
    </row>
    <row r="48" spans="2:38" ht="12" thickBot="1">
      <c r="B48" s="32">
        <v>42</v>
      </c>
      <c r="C48" s="33" t="str">
        <f>'消耗品-中間'!D48</f>
        <v>消耗品キット(複数の部品を一括で扱う)2</v>
      </c>
      <c r="D48" s="57" t="str">
        <f>'消耗品-中間'!E48</f>
        <v>-</v>
      </c>
      <c r="E48" s="57" t="str">
        <f>'消耗品-中間'!F48</f>
        <v>-</v>
      </c>
      <c r="F48" s="57" t="str">
        <f>'消耗品-中間'!G48</f>
        <v>-</v>
      </c>
      <c r="G48" s="57" t="str">
        <f>'消耗品-中間'!H48</f>
        <v>-</v>
      </c>
      <c r="H48" s="57" t="str">
        <f>'消耗品-中間'!I48</f>
        <v>-</v>
      </c>
      <c r="I48" s="57" t="str">
        <f>'消耗品-中間'!J48</f>
        <v>-</v>
      </c>
      <c r="J48" s="57" t="str">
        <f>'消耗品-中間'!K48</f>
        <v>-</v>
      </c>
      <c r="K48" s="57" t="str">
        <f>'消耗品-中間'!L48</f>
        <v>-</v>
      </c>
      <c r="L48" s="57" t="str">
        <f>'消耗品-中間'!M48</f>
        <v>-</v>
      </c>
      <c r="M48" s="57" t="str">
        <f>'消耗品-中間'!N48</f>
        <v>-</v>
      </c>
      <c r="N48" s="57" t="str">
        <f>'消耗品-中間'!O48</f>
        <v>-</v>
      </c>
      <c r="O48" s="57" t="str">
        <f>'消耗品-中間'!P48</f>
        <v>-</v>
      </c>
      <c r="P48" s="57" t="str">
        <f>'消耗品-中間'!Q48</f>
        <v>-</v>
      </c>
      <c r="Q48" s="57" t="str">
        <f>'消耗品-中間'!R48</f>
        <v>-</v>
      </c>
      <c r="R48" s="57" t="str">
        <f>'消耗品-中間'!S48</f>
        <v>-</v>
      </c>
      <c r="S48" s="57" t="str">
        <f>'消耗品-中間'!T48</f>
        <v>-</v>
      </c>
      <c r="T48" s="57" t="str">
        <f>'消耗品-中間'!U48</f>
        <v>-</v>
      </c>
      <c r="U48" s="57" t="str">
        <f>'消耗品-中間'!V48</f>
        <v>-</v>
      </c>
      <c r="V48" s="57" t="str">
        <f>'消耗品-中間'!W48</f>
        <v>-</v>
      </c>
      <c r="W48" s="57" t="str">
        <f>'消耗品-中間'!X48</f>
        <v>-</v>
      </c>
      <c r="X48" s="57" t="str">
        <f>'消耗品-中間'!Y48</f>
        <v>-</v>
      </c>
      <c r="Y48" s="57" t="str">
        <f>'消耗品-中間'!Z48</f>
        <v>-</v>
      </c>
      <c r="Z48" s="57" t="str">
        <f>'消耗品-中間'!AA48</f>
        <v>-</v>
      </c>
      <c r="AA48" s="57" t="str">
        <f>'消耗品-中間'!AB48</f>
        <v>-</v>
      </c>
      <c r="AB48" s="57" t="str">
        <f>'消耗品-中間'!AC48</f>
        <v>-</v>
      </c>
      <c r="AC48" s="57" t="str">
        <f>'消耗品-中間'!AD48</f>
        <v>-</v>
      </c>
      <c r="AD48" s="98" t="str">
        <f>'消耗品-中間'!AE48</f>
        <v>-</v>
      </c>
      <c r="AE48" s="57" t="str">
        <f>'消耗品-中間'!AF48</f>
        <v>-</v>
      </c>
      <c r="AF48" s="57" t="str">
        <f>'消耗品-中間'!AG48</f>
        <v>-</v>
      </c>
      <c r="AG48" s="57" t="str">
        <f>'消耗品-中間'!AH48</f>
        <v>-</v>
      </c>
      <c r="AH48" s="57" t="str">
        <f>'消耗品-中間'!AI48</f>
        <v>-</v>
      </c>
      <c r="AI48" s="57" t="str">
        <f>'消耗品-中間'!AJ48</f>
        <v>-</v>
      </c>
      <c r="AJ48" s="57" t="str">
        <f>'消耗品-中間'!AK48</f>
        <v>-</v>
      </c>
      <c r="AK48" s="36" t="str">
        <f>'消耗品-中間'!AL48</f>
        <v>-</v>
      </c>
      <c r="AL48" s="35"/>
    </row>
    <row r="51" spans="2:3">
      <c r="B51" s="28" t="s">
        <v>1201</v>
      </c>
    </row>
    <row r="52" spans="2:3">
      <c r="C52" s="28" t="s">
        <v>389</v>
      </c>
    </row>
    <row r="53" spans="2:3">
      <c r="C53" s="28" t="s">
        <v>388</v>
      </c>
    </row>
    <row r="54" spans="2:3">
      <c r="C54" s="28" t="s">
        <v>390</v>
      </c>
    </row>
    <row r="55" spans="2:3">
      <c r="C55" s="28" t="s">
        <v>391</v>
      </c>
    </row>
    <row r="56" spans="2:3">
      <c r="C56" s="99" t="s">
        <v>387</v>
      </c>
    </row>
    <row r="57" spans="2:3">
      <c r="B57" s="28" t="s">
        <v>1196</v>
      </c>
    </row>
    <row r="58" spans="2:3">
      <c r="C58" s="28" t="s">
        <v>1197</v>
      </c>
    </row>
    <row r="59" spans="2:3">
      <c r="C59" s="28" t="s">
        <v>1198</v>
      </c>
    </row>
    <row r="60" spans="2:3">
      <c r="C60" s="28" t="s">
        <v>1199</v>
      </c>
    </row>
    <row r="61" spans="2:3">
      <c r="C61" s="28" t="s">
        <v>1200</v>
      </c>
    </row>
  </sheetData>
  <autoFilter ref="A6:AN48" xr:uid="{00000000-0009-0000-0000-000001000000}"/>
  <mergeCells count="37">
    <mergeCell ref="T4:AA4"/>
    <mergeCell ref="T5:U5"/>
    <mergeCell ref="V5:X5"/>
    <mergeCell ref="Y5:Y6"/>
    <mergeCell ref="Z5:Z6"/>
    <mergeCell ref="AA5:AA6"/>
    <mergeCell ref="S4:S6"/>
    <mergeCell ref="L4:L6"/>
    <mergeCell ref="M5:N5"/>
    <mergeCell ref="O5:P5"/>
    <mergeCell ref="Q5:R5"/>
    <mergeCell ref="M4:R4"/>
    <mergeCell ref="B4:B6"/>
    <mergeCell ref="C4:C6"/>
    <mergeCell ref="E4:E6"/>
    <mergeCell ref="J4:K4"/>
    <mergeCell ref="I4:I6"/>
    <mergeCell ref="D4:D6"/>
    <mergeCell ref="J5:J6"/>
    <mergeCell ref="K5:K6"/>
    <mergeCell ref="F5:F6"/>
    <mergeCell ref="G5:G6"/>
    <mergeCell ref="H5:H6"/>
    <mergeCell ref="F4:H4"/>
    <mergeCell ref="AJ4:AJ6"/>
    <mergeCell ref="AB4:AB6"/>
    <mergeCell ref="AL4:AL6"/>
    <mergeCell ref="AE4:AE6"/>
    <mergeCell ref="AF4:AG4"/>
    <mergeCell ref="AH4:AH6"/>
    <mergeCell ref="AI4:AI6"/>
    <mergeCell ref="AC4:AD4"/>
    <mergeCell ref="AK4:AK6"/>
    <mergeCell ref="AC5:AC6"/>
    <mergeCell ref="AD5:AD6"/>
    <mergeCell ref="AF5:AF6"/>
    <mergeCell ref="AG5:AG6"/>
  </mergeCells>
  <phoneticPr fontId="7"/>
  <conditionalFormatting sqref="B7:N48 S7:AL48">
    <cfRule type="expression" dxfId="24" priority="3">
      <formula>$D7="-"</formula>
    </cfRule>
  </conditionalFormatting>
  <conditionalFormatting sqref="O7:P48">
    <cfRule type="expression" dxfId="23" priority="2">
      <formula>$D7="-"</formula>
    </cfRule>
  </conditionalFormatting>
  <conditionalFormatting sqref="Q7:R48">
    <cfRule type="expression" dxfId="22" priority="1">
      <formula>$D7="-"</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3:G41"/>
  <sheetViews>
    <sheetView workbookViewId="0">
      <selection activeCell="E14" sqref="E14"/>
    </sheetView>
  </sheetViews>
  <sheetFormatPr defaultRowHeight="12"/>
  <cols>
    <col min="1" max="1" width="10.28515625" customWidth="1"/>
    <col min="2" max="2" width="53.5703125" customWidth="1"/>
    <col min="3" max="3" width="16.28515625" customWidth="1"/>
    <col min="4" max="4" width="9.7109375" customWidth="1"/>
    <col min="5" max="5" width="29.28515625" customWidth="1"/>
    <col min="6" max="6" width="27.85546875" customWidth="1"/>
    <col min="7" max="7" width="35.140625" customWidth="1"/>
    <col min="8" max="8" width="8.85546875" customWidth="1"/>
  </cols>
  <sheetData>
    <row r="3" spans="2:7">
      <c r="B3" s="40"/>
      <c r="C3" s="40"/>
      <c r="G3" s="40"/>
    </row>
    <row r="4" spans="2:7" ht="12.75" thickBot="1">
      <c r="B4" s="40" t="s">
        <v>345</v>
      </c>
      <c r="C4" s="40"/>
      <c r="G4" s="40"/>
    </row>
    <row r="5" spans="2:7" ht="12.75" thickBot="1">
      <c r="B5" s="90" t="s">
        <v>340</v>
      </c>
      <c r="C5" s="91"/>
      <c r="D5" s="91" t="s">
        <v>341</v>
      </c>
      <c r="E5" s="91" t="s">
        <v>342</v>
      </c>
      <c r="F5" s="91" t="s">
        <v>343</v>
      </c>
      <c r="G5" s="91" t="s">
        <v>373</v>
      </c>
    </row>
    <row r="6" spans="2:7">
      <c r="B6" s="786" t="s">
        <v>366</v>
      </c>
      <c r="C6" s="786"/>
      <c r="D6" s="788" t="s">
        <v>344</v>
      </c>
      <c r="E6" s="786" t="s">
        <v>346</v>
      </c>
      <c r="F6" s="94" t="s">
        <v>346</v>
      </c>
      <c r="G6" s="786" t="s">
        <v>375</v>
      </c>
    </row>
    <row r="7" spans="2:7" ht="12.75" thickBot="1">
      <c r="B7" s="790"/>
      <c r="C7" s="790"/>
      <c r="D7" s="789"/>
      <c r="E7" s="787"/>
      <c r="F7" s="35" t="s">
        <v>347</v>
      </c>
      <c r="G7" s="790"/>
    </row>
    <row r="8" spans="2:7">
      <c r="B8" s="786" t="s">
        <v>367</v>
      </c>
      <c r="C8" s="786"/>
      <c r="D8" s="788" t="s">
        <v>344</v>
      </c>
      <c r="E8" s="786" t="s">
        <v>346</v>
      </c>
      <c r="F8" s="94" t="s">
        <v>346</v>
      </c>
      <c r="G8" s="786" t="s">
        <v>376</v>
      </c>
    </row>
    <row r="9" spans="2:7" ht="12.75" thickBot="1">
      <c r="B9" s="790"/>
      <c r="C9" s="790"/>
      <c r="D9" s="789"/>
      <c r="E9" s="787"/>
      <c r="F9" s="35" t="s">
        <v>347</v>
      </c>
      <c r="G9" s="790"/>
    </row>
    <row r="10" spans="2:7">
      <c r="B10" s="786" t="s">
        <v>368</v>
      </c>
      <c r="C10" s="786"/>
      <c r="D10" s="788" t="s">
        <v>344</v>
      </c>
      <c r="E10" s="786" t="s">
        <v>346</v>
      </c>
      <c r="F10" s="94" t="s">
        <v>346</v>
      </c>
      <c r="G10" s="786" t="s">
        <v>377</v>
      </c>
    </row>
    <row r="11" spans="2:7" ht="12.75" thickBot="1">
      <c r="B11" s="790"/>
      <c r="C11" s="790"/>
      <c r="D11" s="789"/>
      <c r="E11" s="787"/>
      <c r="F11" s="35" t="s">
        <v>347</v>
      </c>
      <c r="G11" s="790"/>
    </row>
    <row r="12" spans="2:7">
      <c r="B12" s="786" t="s">
        <v>369</v>
      </c>
      <c r="C12" s="786"/>
      <c r="D12" s="788" t="s">
        <v>344</v>
      </c>
      <c r="E12" s="786" t="s">
        <v>346</v>
      </c>
      <c r="F12" s="94" t="s">
        <v>346</v>
      </c>
      <c r="G12" s="786" t="s">
        <v>378</v>
      </c>
    </row>
    <row r="13" spans="2:7" ht="12.75" thickBot="1">
      <c r="B13" s="790"/>
      <c r="C13" s="790"/>
      <c r="D13" s="789"/>
      <c r="E13" s="787"/>
      <c r="F13" s="35" t="s">
        <v>347</v>
      </c>
      <c r="G13" s="790"/>
    </row>
    <row r="14" spans="2:7">
      <c r="B14" s="786" t="s">
        <v>348</v>
      </c>
      <c r="C14" s="786"/>
      <c r="D14" s="788" t="s">
        <v>344</v>
      </c>
      <c r="E14" s="92"/>
      <c r="F14" s="94" t="s">
        <v>350</v>
      </c>
      <c r="G14" s="786" t="s">
        <v>379</v>
      </c>
    </row>
    <row r="15" spans="2:7" ht="12.75" thickBot="1">
      <c r="B15" s="787"/>
      <c r="C15" s="790"/>
      <c r="D15" s="789"/>
      <c r="E15" s="93" t="s">
        <v>349</v>
      </c>
      <c r="F15" s="35" t="s">
        <v>351</v>
      </c>
      <c r="G15" s="790"/>
    </row>
    <row r="16" spans="2:7">
      <c r="B16" s="788" t="s">
        <v>352</v>
      </c>
      <c r="C16" s="788"/>
      <c r="D16" s="788" t="s">
        <v>344</v>
      </c>
      <c r="E16" s="92"/>
      <c r="F16" s="94" t="s">
        <v>350</v>
      </c>
      <c r="G16" s="788" t="s">
        <v>380</v>
      </c>
    </row>
    <row r="17" spans="2:7" ht="12.75" thickBot="1">
      <c r="B17" s="789"/>
      <c r="C17" s="790"/>
      <c r="D17" s="789"/>
      <c r="E17" s="93" t="s">
        <v>349</v>
      </c>
      <c r="F17" s="35" t="s">
        <v>351</v>
      </c>
      <c r="G17" s="790"/>
    </row>
    <row r="18" spans="2:7">
      <c r="B18" s="786" t="s">
        <v>353</v>
      </c>
      <c r="C18" s="786"/>
      <c r="D18" s="788" t="s">
        <v>344</v>
      </c>
      <c r="E18" s="786" t="s">
        <v>354</v>
      </c>
      <c r="F18" s="94" t="s">
        <v>355</v>
      </c>
      <c r="G18" s="786" t="s">
        <v>381</v>
      </c>
    </row>
    <row r="19" spans="2:7" ht="12.75" thickBot="1">
      <c r="B19" s="787"/>
      <c r="C19" s="790"/>
      <c r="D19" s="789"/>
      <c r="E19" s="787"/>
      <c r="F19" s="35" t="s">
        <v>356</v>
      </c>
      <c r="G19" s="790"/>
    </row>
    <row r="20" spans="2:7">
      <c r="B20" s="95"/>
      <c r="C20" s="95"/>
      <c r="G20" s="95"/>
    </row>
    <row r="21" spans="2:7" ht="12.75" thickBot="1">
      <c r="B21" s="40" t="s">
        <v>357</v>
      </c>
      <c r="C21" s="40"/>
      <c r="G21" s="40"/>
    </row>
    <row r="22" spans="2:7" ht="12.75" thickBot="1">
      <c r="B22" s="90" t="s">
        <v>340</v>
      </c>
      <c r="C22" s="91"/>
      <c r="D22" s="91" t="s">
        <v>341</v>
      </c>
      <c r="E22" s="91" t="s">
        <v>342</v>
      </c>
      <c r="F22" s="91" t="s">
        <v>343</v>
      </c>
      <c r="G22" s="91" t="s">
        <v>373</v>
      </c>
    </row>
    <row r="23" spans="2:7">
      <c r="B23" s="786" t="s">
        <v>358</v>
      </c>
      <c r="C23" s="786"/>
      <c r="D23" s="788" t="s">
        <v>344</v>
      </c>
      <c r="E23" s="786" t="s">
        <v>346</v>
      </c>
      <c r="F23" s="94" t="s">
        <v>346</v>
      </c>
      <c r="G23" s="786" t="s">
        <v>382</v>
      </c>
    </row>
    <row r="24" spans="2:7" ht="12.75" thickBot="1">
      <c r="B24" s="787"/>
      <c r="C24" s="790"/>
      <c r="D24" s="789"/>
      <c r="E24" s="787"/>
      <c r="F24" s="35" t="s">
        <v>347</v>
      </c>
      <c r="G24" s="790"/>
    </row>
    <row r="25" spans="2:7">
      <c r="B25" s="786" t="s">
        <v>359</v>
      </c>
      <c r="C25" s="786"/>
      <c r="D25" s="788" t="s">
        <v>344</v>
      </c>
      <c r="E25" s="786" t="s">
        <v>346</v>
      </c>
      <c r="F25" s="94" t="s">
        <v>346</v>
      </c>
      <c r="G25" s="786" t="s">
        <v>383</v>
      </c>
    </row>
    <row r="26" spans="2:7" ht="12.75" thickBot="1">
      <c r="B26" s="787"/>
      <c r="C26" s="790"/>
      <c r="D26" s="789"/>
      <c r="E26" s="787"/>
      <c r="F26" s="35" t="s">
        <v>347</v>
      </c>
      <c r="G26" s="790"/>
    </row>
    <row r="27" spans="2:7">
      <c r="B27" s="44" t="s">
        <v>360</v>
      </c>
      <c r="C27" s="44"/>
      <c r="G27" s="44"/>
    </row>
    <row r="28" spans="2:7">
      <c r="B28" s="96"/>
      <c r="C28" s="96"/>
      <c r="G28" s="96"/>
    </row>
    <row r="29" spans="2:7" ht="12.75" thickBot="1">
      <c r="B29" s="40" t="s">
        <v>361</v>
      </c>
      <c r="C29" s="40"/>
      <c r="G29" s="40"/>
    </row>
    <row r="30" spans="2:7" ht="12.75" thickBot="1">
      <c r="B30" s="90" t="s">
        <v>340</v>
      </c>
      <c r="C30" s="91"/>
      <c r="D30" s="91" t="s">
        <v>341</v>
      </c>
      <c r="E30" s="91" t="s">
        <v>342</v>
      </c>
      <c r="F30" s="91" t="s">
        <v>343</v>
      </c>
      <c r="G30" s="91" t="s">
        <v>373</v>
      </c>
    </row>
    <row r="31" spans="2:7">
      <c r="B31" s="786" t="s">
        <v>362</v>
      </c>
      <c r="C31" s="786"/>
      <c r="D31" s="788" t="s">
        <v>344</v>
      </c>
      <c r="E31" s="786" t="s">
        <v>346</v>
      </c>
      <c r="F31" s="94" t="s">
        <v>346</v>
      </c>
      <c r="G31" s="786" t="s">
        <v>1202</v>
      </c>
    </row>
    <row r="32" spans="2:7" ht="12.75" thickBot="1">
      <c r="B32" s="787"/>
      <c r="C32" s="790"/>
      <c r="D32" s="789"/>
      <c r="E32" s="787"/>
      <c r="F32" s="35" t="s">
        <v>347</v>
      </c>
      <c r="G32" s="790"/>
    </row>
    <row r="33" spans="2:7">
      <c r="B33" s="786" t="s">
        <v>372</v>
      </c>
      <c r="C33" s="786"/>
      <c r="D33" s="788" t="s">
        <v>344</v>
      </c>
      <c r="E33" s="786" t="s">
        <v>346</v>
      </c>
      <c r="F33" s="94" t="s">
        <v>346</v>
      </c>
      <c r="G33" s="786" t="s">
        <v>384</v>
      </c>
    </row>
    <row r="34" spans="2:7" ht="12.75" thickBot="1">
      <c r="B34" s="787"/>
      <c r="C34" s="790"/>
      <c r="D34" s="789"/>
      <c r="E34" s="787"/>
      <c r="F34" s="35" t="s">
        <v>347</v>
      </c>
      <c r="G34" s="790"/>
    </row>
    <row r="35" spans="2:7">
      <c r="B35" s="44" t="s">
        <v>360</v>
      </c>
      <c r="C35" s="44"/>
      <c r="G35" s="44"/>
    </row>
    <row r="36" spans="2:7">
      <c r="B36" s="95"/>
      <c r="C36" s="95"/>
      <c r="G36" s="95"/>
    </row>
    <row r="37" spans="2:7" ht="12.75" thickBot="1">
      <c r="B37" s="40" t="s">
        <v>363</v>
      </c>
      <c r="C37" s="40"/>
      <c r="G37" s="40"/>
    </row>
    <row r="38" spans="2:7" ht="12.75" thickBot="1">
      <c r="B38" s="90" t="s">
        <v>340</v>
      </c>
      <c r="C38" s="91"/>
      <c r="D38" s="91" t="s">
        <v>341</v>
      </c>
      <c r="E38" s="91" t="s">
        <v>342</v>
      </c>
      <c r="F38" s="91" t="s">
        <v>343</v>
      </c>
      <c r="G38" s="91" t="s">
        <v>373</v>
      </c>
    </row>
    <row r="39" spans="2:7">
      <c r="B39" s="786" t="s">
        <v>371</v>
      </c>
      <c r="C39" s="786" t="s">
        <v>370</v>
      </c>
      <c r="D39" s="788" t="s">
        <v>344</v>
      </c>
      <c r="E39" s="786" t="s">
        <v>364</v>
      </c>
      <c r="F39" s="94" t="s">
        <v>364</v>
      </c>
      <c r="G39" s="786" t="s">
        <v>374</v>
      </c>
    </row>
    <row r="40" spans="2:7" ht="12.75" thickBot="1">
      <c r="B40" s="787"/>
      <c r="C40" s="790"/>
      <c r="D40" s="789"/>
      <c r="E40" s="787"/>
      <c r="F40" s="35" t="s">
        <v>365</v>
      </c>
      <c r="G40" s="790"/>
    </row>
    <row r="41" spans="2:7">
      <c r="B41" s="40"/>
      <c r="C41" s="40"/>
      <c r="G41" s="40"/>
    </row>
  </sheetData>
  <mergeCells count="58">
    <mergeCell ref="G39:G40"/>
    <mergeCell ref="G10:G11"/>
    <mergeCell ref="G12:G13"/>
    <mergeCell ref="G14:G15"/>
    <mergeCell ref="G16:G17"/>
    <mergeCell ref="G18:G19"/>
    <mergeCell ref="G23:G24"/>
    <mergeCell ref="G6:G7"/>
    <mergeCell ref="C6:C7"/>
    <mergeCell ref="G25:G26"/>
    <mergeCell ref="G31:G32"/>
    <mergeCell ref="G33:G34"/>
    <mergeCell ref="G8:G9"/>
    <mergeCell ref="C16:C17"/>
    <mergeCell ref="C14:C15"/>
    <mergeCell ref="C12:C13"/>
    <mergeCell ref="C10:C11"/>
    <mergeCell ref="C8:C9"/>
    <mergeCell ref="D10:D11"/>
    <mergeCell ref="E10:E11"/>
    <mergeCell ref="D12:D13"/>
    <mergeCell ref="E12:E13"/>
    <mergeCell ref="B39:B40"/>
    <mergeCell ref="D39:D40"/>
    <mergeCell ref="E39:E40"/>
    <mergeCell ref="B6:B7"/>
    <mergeCell ref="B8:B9"/>
    <mergeCell ref="B10:B11"/>
    <mergeCell ref="B12:B13"/>
    <mergeCell ref="C39:C40"/>
    <mergeCell ref="C33:C34"/>
    <mergeCell ref="C31:C32"/>
    <mergeCell ref="B33:B34"/>
    <mergeCell ref="D33:D34"/>
    <mergeCell ref="E33:E34"/>
    <mergeCell ref="B25:B26"/>
    <mergeCell ref="D25:D26"/>
    <mergeCell ref="E25:E26"/>
    <mergeCell ref="B31:B32"/>
    <mergeCell ref="D31:D32"/>
    <mergeCell ref="E31:E32"/>
    <mergeCell ref="C25:C26"/>
    <mergeCell ref="B16:B17"/>
    <mergeCell ref="D16:D17"/>
    <mergeCell ref="B18:B19"/>
    <mergeCell ref="D18:D19"/>
    <mergeCell ref="E18:E19"/>
    <mergeCell ref="B23:B24"/>
    <mergeCell ref="D23:D24"/>
    <mergeCell ref="E23:E24"/>
    <mergeCell ref="C23:C24"/>
    <mergeCell ref="C18:C19"/>
    <mergeCell ref="B14:B15"/>
    <mergeCell ref="D14:D15"/>
    <mergeCell ref="D6:D7"/>
    <mergeCell ref="E6:E7"/>
    <mergeCell ref="D8:D9"/>
    <mergeCell ref="E8:E9"/>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F24"/>
  <sheetViews>
    <sheetView tabSelected="1" workbookViewId="0">
      <selection activeCell="F2" sqref="F2"/>
    </sheetView>
  </sheetViews>
  <sheetFormatPr defaultRowHeight="13.5"/>
  <cols>
    <col min="1" max="1" width="13" style="19" customWidth="1"/>
    <col min="2" max="2" width="11.140625" style="14" customWidth="1"/>
    <col min="3" max="3" width="10.28515625" style="14" customWidth="1"/>
    <col min="4" max="4" width="14.140625" style="14" customWidth="1"/>
    <col min="5" max="5" width="17.7109375" style="20" customWidth="1"/>
    <col min="6" max="6" width="102.42578125" style="14" customWidth="1"/>
    <col min="7" max="16384" width="9.140625" style="14"/>
  </cols>
  <sheetData>
    <row r="1" spans="1:6" ht="14.25" thickBot="1">
      <c r="A1" s="11" t="s">
        <v>3</v>
      </c>
      <c r="B1" s="12" t="s">
        <v>6</v>
      </c>
      <c r="C1" s="12" t="s">
        <v>4</v>
      </c>
      <c r="D1" s="12" t="s">
        <v>26</v>
      </c>
      <c r="E1" s="12" t="s">
        <v>9</v>
      </c>
      <c r="F1" s="13" t="s">
        <v>5</v>
      </c>
    </row>
    <row r="2" spans="1:6" s="18" customFormat="1" ht="36">
      <c r="A2" s="58">
        <v>43903</v>
      </c>
      <c r="B2" s="27" t="s">
        <v>1414</v>
      </c>
      <c r="C2" s="15" t="s">
        <v>27</v>
      </c>
      <c r="D2" s="15" t="s">
        <v>28</v>
      </c>
      <c r="E2" s="15" t="s">
        <v>184</v>
      </c>
      <c r="F2" s="17" t="s">
        <v>1415</v>
      </c>
    </row>
    <row r="3" spans="1:6">
      <c r="A3" s="58"/>
      <c r="B3" s="27"/>
      <c r="C3" s="15"/>
      <c r="D3" s="15"/>
      <c r="E3" s="15"/>
      <c r="F3" s="17"/>
    </row>
    <row r="4" spans="1:6" s="21" customFormat="1">
      <c r="A4" s="58"/>
      <c r="B4" s="27"/>
      <c r="C4" s="15"/>
      <c r="D4" s="15"/>
      <c r="E4" s="15"/>
      <c r="F4" s="17"/>
    </row>
    <row r="5" spans="1:6" s="21" customFormat="1">
      <c r="A5" s="58"/>
      <c r="B5" s="27"/>
      <c r="C5" s="15"/>
      <c r="D5" s="15"/>
      <c r="E5" s="15"/>
      <c r="F5" s="17"/>
    </row>
    <row r="6" spans="1:6" s="21" customFormat="1">
      <c r="A6" s="58"/>
      <c r="B6" s="27"/>
      <c r="C6" s="15"/>
      <c r="D6" s="15"/>
      <c r="E6" s="15"/>
      <c r="F6" s="17"/>
    </row>
    <row r="7" spans="1:6" s="21" customFormat="1">
      <c r="A7" s="58"/>
      <c r="B7" s="27"/>
      <c r="C7" s="15"/>
      <c r="D7" s="56"/>
      <c r="E7" s="15"/>
      <c r="F7" s="17"/>
    </row>
    <row r="8" spans="1:6" s="21" customFormat="1">
      <c r="A8" s="58"/>
      <c r="B8" s="27"/>
      <c r="C8" s="15"/>
      <c r="D8" s="15"/>
      <c r="E8" s="16"/>
      <c r="F8" s="17"/>
    </row>
    <row r="9" spans="1:6" s="21" customFormat="1">
      <c r="A9" s="58"/>
      <c r="B9" s="27"/>
      <c r="C9" s="15"/>
      <c r="D9" s="15"/>
      <c r="E9" s="15"/>
      <c r="F9" s="17"/>
    </row>
    <row r="10" spans="1:6">
      <c r="A10" s="58"/>
      <c r="B10" s="27"/>
      <c r="C10" s="15"/>
      <c r="D10" s="15"/>
      <c r="E10" s="15"/>
      <c r="F10" s="17"/>
    </row>
    <row r="11" spans="1:6">
      <c r="A11" s="58"/>
      <c r="B11" s="27"/>
      <c r="C11" s="15"/>
      <c r="D11" s="15"/>
      <c r="E11" s="16"/>
      <c r="F11" s="17"/>
    </row>
    <row r="12" spans="1:6">
      <c r="A12" s="58"/>
      <c r="B12" s="27"/>
      <c r="C12" s="15"/>
      <c r="D12" s="15"/>
      <c r="E12" s="16"/>
      <c r="F12" s="17"/>
    </row>
    <row r="13" spans="1:6">
      <c r="A13" s="58"/>
      <c r="B13" s="27"/>
      <c r="C13" s="15"/>
      <c r="D13" s="15"/>
      <c r="E13" s="56"/>
      <c r="F13" s="39"/>
    </row>
    <row r="14" spans="1:6">
      <c r="A14" s="58"/>
      <c r="B14" s="27"/>
      <c r="C14" s="15"/>
      <c r="D14" s="15"/>
      <c r="E14" s="16"/>
      <c r="F14" s="17"/>
    </row>
    <row r="15" spans="1:6">
      <c r="A15" s="58"/>
      <c r="B15" s="27"/>
      <c r="C15" s="15"/>
      <c r="D15" s="15"/>
      <c r="E15" s="16"/>
      <c r="F15" s="17"/>
    </row>
    <row r="16" spans="1:6">
      <c r="A16" s="58"/>
      <c r="B16" s="27"/>
      <c r="C16" s="15"/>
      <c r="D16" s="15"/>
      <c r="E16" s="16"/>
      <c r="F16" s="17"/>
    </row>
    <row r="17" spans="1:6">
      <c r="A17" s="58"/>
      <c r="B17" s="27"/>
      <c r="C17" s="15"/>
      <c r="D17" s="15"/>
      <c r="E17" s="16"/>
      <c r="F17" s="17"/>
    </row>
    <row r="18" spans="1:6">
      <c r="A18" s="58"/>
      <c r="B18" s="27"/>
      <c r="C18" s="15"/>
      <c r="D18" s="15"/>
      <c r="E18" s="16"/>
      <c r="F18" s="17"/>
    </row>
    <row r="19" spans="1:6">
      <c r="A19" s="58"/>
      <c r="B19" s="27"/>
      <c r="C19" s="15"/>
      <c r="D19" s="15"/>
      <c r="E19" s="15"/>
      <c r="F19" s="17"/>
    </row>
    <row r="20" spans="1:6">
      <c r="A20" s="58"/>
      <c r="B20" s="27"/>
      <c r="C20" s="15"/>
      <c r="D20" s="15"/>
      <c r="E20" s="15"/>
      <c r="F20" s="17"/>
    </row>
    <row r="21" spans="1:6">
      <c r="A21" s="58"/>
      <c r="B21" s="27"/>
      <c r="C21" s="15"/>
      <c r="D21" s="15"/>
      <c r="E21" s="15"/>
      <c r="F21" s="39"/>
    </row>
    <row r="22" spans="1:6">
      <c r="A22" s="58"/>
      <c r="B22" s="27"/>
      <c r="C22" s="15"/>
      <c r="D22" s="15"/>
      <c r="E22" s="15"/>
      <c r="F22" s="39"/>
    </row>
    <row r="23" spans="1:6">
      <c r="A23" s="58"/>
      <c r="B23" s="27"/>
      <c r="C23" s="15"/>
      <c r="D23" s="15"/>
      <c r="E23" s="15"/>
      <c r="F23" s="39"/>
    </row>
    <row r="24" spans="1:6" ht="14.25" thickBot="1">
      <c r="A24" s="22"/>
      <c r="B24" s="23"/>
      <c r="C24" s="24"/>
      <c r="D24" s="25"/>
      <c r="E24" s="25"/>
      <c r="F24" s="26"/>
    </row>
  </sheetData>
  <phoneticPr fontId="7"/>
  <pageMargins left="0.39370078740157477" right="0.39370078740157477" top="0.39370078740157477" bottom="0.39370078740157477" header="0.11811023622047243" footer="0.11811023622047243"/>
  <pageSetup paperSize="9" scale="60" orientation="portrait" horizontalDpi="300" verticalDpi="300" r:id="rId1"/>
  <headerFooter alignWithMargins="0">
    <oddHeader>&amp;C&amp;9表A-6 変更履歴</oddHeader>
    <oddFooter>&amp;C&amp;9&amp;P/&amp;N-1&amp;L&amp;9I.I IOT Device Functions&amp;R&amp;9DDF-IOT-Sepang-APX-K1.11.3.xls</oddFooter>
  </headerFooter>
  <colBreaks count="1" manualBreakCount="1">
    <brk id="7" max="18"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B2:P191"/>
  <sheetViews>
    <sheetView topLeftCell="D1" workbookViewId="0">
      <selection activeCell="I31" sqref="I31"/>
    </sheetView>
  </sheetViews>
  <sheetFormatPr defaultRowHeight="11.25"/>
  <cols>
    <col min="1" max="1" width="3.85546875" style="28" customWidth="1"/>
    <col min="2" max="2" width="49.42578125" style="28" customWidth="1"/>
    <col min="3" max="3" width="57" style="28" customWidth="1"/>
    <col min="4" max="5" width="9.140625" style="28"/>
    <col min="6" max="6" width="46.7109375" style="28" customWidth="1"/>
    <col min="7" max="7" width="9.140625" style="28"/>
    <col min="8" max="8" width="5.85546875" style="65" customWidth="1"/>
    <col min="9" max="9" width="46.7109375" style="65" customWidth="1"/>
    <col min="10" max="10" width="6.7109375" style="65" customWidth="1"/>
    <col min="11" max="11" width="6.7109375" style="81" customWidth="1"/>
    <col min="12" max="12" width="73.5703125" style="64" customWidth="1"/>
    <col min="13" max="13" width="6.7109375" style="64" customWidth="1"/>
    <col min="14" max="16384" width="9.140625" style="28"/>
  </cols>
  <sheetData>
    <row r="2" spans="2:16" ht="22.5">
      <c r="B2" s="45" t="s">
        <v>88</v>
      </c>
      <c r="C2" s="624" t="s">
        <v>89</v>
      </c>
      <c r="D2" s="43" t="s">
        <v>90</v>
      </c>
      <c r="E2" s="43" t="s">
        <v>91</v>
      </c>
      <c r="F2" s="45" t="s">
        <v>1321</v>
      </c>
      <c r="G2" s="43" t="s">
        <v>90</v>
      </c>
      <c r="H2" s="66" t="s">
        <v>187</v>
      </c>
      <c r="I2" s="625" t="s">
        <v>188</v>
      </c>
      <c r="J2" s="66"/>
      <c r="K2" s="67"/>
      <c r="L2" s="625" t="s">
        <v>1322</v>
      </c>
      <c r="M2" s="66"/>
      <c r="O2" s="46" t="s">
        <v>92</v>
      </c>
      <c r="P2" s="46"/>
    </row>
    <row r="3" spans="2:16">
      <c r="B3" s="45"/>
      <c r="C3" s="624" t="s">
        <v>1319</v>
      </c>
      <c r="D3" s="43"/>
      <c r="E3" s="43"/>
      <c r="F3" s="45" t="s">
        <v>1230</v>
      </c>
      <c r="G3" s="43"/>
      <c r="H3" s="66"/>
      <c r="I3" s="625" t="s">
        <v>1320</v>
      </c>
      <c r="J3" s="66"/>
      <c r="K3" s="67"/>
      <c r="L3" s="625" t="s">
        <v>1324</v>
      </c>
      <c r="M3" s="66"/>
      <c r="O3" s="46"/>
      <c r="P3" s="46"/>
    </row>
    <row r="4" spans="2:16">
      <c r="B4" s="47" t="s">
        <v>223</v>
      </c>
      <c r="C4" s="47" t="s">
        <v>1250</v>
      </c>
      <c r="D4" s="47">
        <v>1</v>
      </c>
      <c r="E4" s="47">
        <v>100</v>
      </c>
      <c r="F4" s="47" t="s">
        <v>1231</v>
      </c>
      <c r="G4" s="51">
        <v>1</v>
      </c>
      <c r="H4" s="68" t="s">
        <v>224</v>
      </c>
      <c r="I4" s="69" t="s">
        <v>1311</v>
      </c>
      <c r="J4" s="69">
        <v>27</v>
      </c>
      <c r="K4" s="70" t="s">
        <v>191</v>
      </c>
      <c r="L4" s="74" t="s">
        <v>1314</v>
      </c>
      <c r="M4" s="69">
        <v>34</v>
      </c>
      <c r="O4" s="48" t="s">
        <v>93</v>
      </c>
      <c r="P4" s="48" t="s">
        <v>94</v>
      </c>
    </row>
    <row r="5" spans="2:16">
      <c r="B5" s="47" t="s">
        <v>95</v>
      </c>
      <c r="C5" s="47" t="s">
        <v>1251</v>
      </c>
      <c r="D5" s="47">
        <v>2</v>
      </c>
      <c r="E5" s="47">
        <v>101</v>
      </c>
      <c r="F5" s="44" t="s">
        <v>1232</v>
      </c>
      <c r="G5" s="51">
        <v>8</v>
      </c>
      <c r="H5" s="71" t="s">
        <v>225</v>
      </c>
      <c r="I5" s="72" t="s">
        <v>226</v>
      </c>
      <c r="J5" s="73" t="s">
        <v>226</v>
      </c>
      <c r="K5" s="73" t="s">
        <v>226</v>
      </c>
      <c r="L5" s="72" t="s">
        <v>226</v>
      </c>
      <c r="M5" s="73" t="s">
        <v>226</v>
      </c>
      <c r="N5" s="49"/>
      <c r="O5" s="48" t="s">
        <v>97</v>
      </c>
      <c r="P5" s="48" t="s">
        <v>98</v>
      </c>
    </row>
    <row r="6" spans="2:16">
      <c r="B6" s="47" t="s">
        <v>1215</v>
      </c>
      <c r="C6" s="47" t="s">
        <v>1221</v>
      </c>
      <c r="D6" s="47">
        <v>3</v>
      </c>
      <c r="E6" s="47">
        <v>102</v>
      </c>
      <c r="F6" s="47" t="s">
        <v>227</v>
      </c>
      <c r="G6" s="82" t="s">
        <v>227</v>
      </c>
      <c r="H6" s="71" t="s">
        <v>228</v>
      </c>
      <c r="I6" s="72" t="s">
        <v>227</v>
      </c>
      <c r="J6" s="73" t="s">
        <v>227</v>
      </c>
      <c r="K6" s="73" t="s">
        <v>227</v>
      </c>
      <c r="L6" s="72" t="s">
        <v>226</v>
      </c>
      <c r="M6" s="73" t="s">
        <v>226</v>
      </c>
      <c r="N6" s="49"/>
      <c r="O6" s="48" t="s">
        <v>100</v>
      </c>
      <c r="P6" s="48" t="s">
        <v>101</v>
      </c>
    </row>
    <row r="7" spans="2:16">
      <c r="B7" s="47" t="s">
        <v>1208</v>
      </c>
      <c r="C7" s="47" t="s">
        <v>1233</v>
      </c>
      <c r="D7" s="47">
        <v>4</v>
      </c>
      <c r="E7" s="47">
        <v>103</v>
      </c>
      <c r="F7" s="44" t="s">
        <v>1233</v>
      </c>
      <c r="G7" s="51">
        <v>4</v>
      </c>
      <c r="H7" s="71" t="s">
        <v>229</v>
      </c>
      <c r="I7" s="72" t="s">
        <v>230</v>
      </c>
      <c r="J7" s="73" t="s">
        <v>230</v>
      </c>
      <c r="K7" s="73" t="s">
        <v>230</v>
      </c>
      <c r="L7" s="72" t="s">
        <v>226</v>
      </c>
      <c r="M7" s="73" t="s">
        <v>226</v>
      </c>
      <c r="N7" s="49"/>
      <c r="O7" s="48" t="s">
        <v>103</v>
      </c>
      <c r="P7" s="48" t="s">
        <v>104</v>
      </c>
    </row>
    <row r="8" spans="2:16">
      <c r="B8" s="47" t="s">
        <v>105</v>
      </c>
      <c r="C8" s="47" t="s">
        <v>1252</v>
      </c>
      <c r="D8" s="47">
        <v>5</v>
      </c>
      <c r="E8" s="47">
        <v>104</v>
      </c>
      <c r="F8" s="47" t="s">
        <v>230</v>
      </c>
      <c r="G8" s="82" t="s">
        <v>230</v>
      </c>
      <c r="H8" s="71" t="s">
        <v>229</v>
      </c>
      <c r="I8" s="72" t="s">
        <v>230</v>
      </c>
      <c r="J8" s="73" t="s">
        <v>230</v>
      </c>
      <c r="K8" s="73" t="s">
        <v>230</v>
      </c>
      <c r="L8" s="72" t="s">
        <v>226</v>
      </c>
      <c r="M8" s="73" t="s">
        <v>226</v>
      </c>
      <c r="N8" s="49"/>
      <c r="O8" s="48" t="s">
        <v>107</v>
      </c>
      <c r="P8" s="48" t="s">
        <v>108</v>
      </c>
    </row>
    <row r="9" spans="2:16">
      <c r="B9" s="47" t="s">
        <v>109</v>
      </c>
      <c r="C9" s="47" t="s">
        <v>1253</v>
      </c>
      <c r="D9" s="47">
        <v>6</v>
      </c>
      <c r="E9" s="47">
        <v>105</v>
      </c>
      <c r="F9" s="47" t="s">
        <v>230</v>
      </c>
      <c r="G9" s="82" t="s">
        <v>230</v>
      </c>
      <c r="H9" s="71" t="s">
        <v>229</v>
      </c>
      <c r="I9" s="72" t="s">
        <v>230</v>
      </c>
      <c r="J9" s="73" t="s">
        <v>230</v>
      </c>
      <c r="K9" s="73" t="s">
        <v>230</v>
      </c>
      <c r="L9" s="72" t="s">
        <v>226</v>
      </c>
      <c r="M9" s="73" t="s">
        <v>226</v>
      </c>
      <c r="N9" s="49"/>
      <c r="O9" s="48" t="s">
        <v>111</v>
      </c>
      <c r="P9" s="48" t="s">
        <v>112</v>
      </c>
    </row>
    <row r="10" spans="2:16">
      <c r="B10" s="47" t="s">
        <v>113</v>
      </c>
      <c r="C10" s="47" t="s">
        <v>1254</v>
      </c>
      <c r="D10" s="47">
        <v>7</v>
      </c>
      <c r="E10" s="47">
        <v>106</v>
      </c>
      <c r="F10" s="47" t="s">
        <v>230</v>
      </c>
      <c r="G10" s="82" t="s">
        <v>230</v>
      </c>
      <c r="H10" s="71" t="s">
        <v>229</v>
      </c>
      <c r="I10" s="72" t="s">
        <v>230</v>
      </c>
      <c r="J10" s="73" t="s">
        <v>230</v>
      </c>
      <c r="K10" s="73" t="s">
        <v>230</v>
      </c>
      <c r="L10" s="72" t="s">
        <v>226</v>
      </c>
      <c r="M10" s="73" t="s">
        <v>226</v>
      </c>
      <c r="N10" s="49"/>
      <c r="O10" s="50" t="s">
        <v>115</v>
      </c>
      <c r="P10" s="50" t="s">
        <v>116</v>
      </c>
    </row>
    <row r="11" spans="2:16">
      <c r="B11" s="47" t="s">
        <v>117</v>
      </c>
      <c r="C11" s="47" t="s">
        <v>1255</v>
      </c>
      <c r="D11" s="47">
        <v>8</v>
      </c>
      <c r="E11" s="47">
        <v>107</v>
      </c>
      <c r="F11" s="47" t="s">
        <v>230</v>
      </c>
      <c r="G11" s="82" t="s">
        <v>230</v>
      </c>
      <c r="H11" s="71" t="s">
        <v>229</v>
      </c>
      <c r="I11" s="72" t="s">
        <v>230</v>
      </c>
      <c r="J11" s="73" t="s">
        <v>230</v>
      </c>
      <c r="K11" s="73" t="s">
        <v>230</v>
      </c>
      <c r="L11" s="72" t="s">
        <v>226</v>
      </c>
      <c r="M11" s="73" t="s">
        <v>226</v>
      </c>
      <c r="N11" s="49"/>
      <c r="O11" s="50" t="s">
        <v>119</v>
      </c>
      <c r="P11" s="50" t="s">
        <v>49</v>
      </c>
    </row>
    <row r="12" spans="2:16">
      <c r="B12" s="47" t="s">
        <v>34</v>
      </c>
      <c r="C12" s="47" t="s">
        <v>1256</v>
      </c>
      <c r="D12" s="47">
        <v>9</v>
      </c>
      <c r="E12" s="47">
        <v>108</v>
      </c>
      <c r="F12" s="47" t="s">
        <v>230</v>
      </c>
      <c r="G12" s="82" t="s">
        <v>230</v>
      </c>
      <c r="H12" s="71" t="s">
        <v>231</v>
      </c>
      <c r="I12" s="74" t="s">
        <v>1256</v>
      </c>
      <c r="J12" s="69">
        <v>21</v>
      </c>
      <c r="K12" s="70" t="s">
        <v>194</v>
      </c>
      <c r="L12" s="74" t="s">
        <v>1315</v>
      </c>
      <c r="M12" s="69">
        <v>33</v>
      </c>
      <c r="N12" s="49"/>
      <c r="O12" s="50" t="s">
        <v>120</v>
      </c>
      <c r="P12" s="50" t="s">
        <v>121</v>
      </c>
    </row>
    <row r="13" spans="2:16">
      <c r="B13" s="47" t="s">
        <v>35</v>
      </c>
      <c r="C13" s="47" t="s">
        <v>1257</v>
      </c>
      <c r="D13" s="47">
        <v>10</v>
      </c>
      <c r="E13" s="47">
        <v>109</v>
      </c>
      <c r="F13" s="47" t="s">
        <v>230</v>
      </c>
      <c r="G13" s="82" t="s">
        <v>230</v>
      </c>
      <c r="H13" s="71" t="s">
        <v>231</v>
      </c>
      <c r="I13" s="74" t="s">
        <v>1257</v>
      </c>
      <c r="J13" s="69">
        <v>22</v>
      </c>
      <c r="K13" s="70" t="s">
        <v>196</v>
      </c>
      <c r="L13" s="74" t="s">
        <v>1315</v>
      </c>
      <c r="M13" s="69">
        <v>33</v>
      </c>
      <c r="N13" s="49"/>
      <c r="O13" s="48" t="s">
        <v>122</v>
      </c>
      <c r="P13" s="48" t="s">
        <v>123</v>
      </c>
    </row>
    <row r="14" spans="2:16">
      <c r="B14" s="47" t="s">
        <v>36</v>
      </c>
      <c r="C14" s="47" t="s">
        <v>1258</v>
      </c>
      <c r="D14" s="47">
        <v>11</v>
      </c>
      <c r="E14" s="47">
        <v>110</v>
      </c>
      <c r="F14" s="47" t="s">
        <v>230</v>
      </c>
      <c r="G14" s="82" t="s">
        <v>230</v>
      </c>
      <c r="H14" s="71" t="s">
        <v>231</v>
      </c>
      <c r="I14" s="74" t="s">
        <v>1258</v>
      </c>
      <c r="J14" s="69">
        <v>23</v>
      </c>
      <c r="K14" s="70" t="s">
        <v>198</v>
      </c>
      <c r="L14" s="74" t="s">
        <v>1315</v>
      </c>
      <c r="M14" s="69">
        <v>33</v>
      </c>
      <c r="N14" s="49"/>
      <c r="O14" s="48"/>
      <c r="P14" s="48"/>
    </row>
    <row r="15" spans="2:16">
      <c r="B15" s="47" t="s">
        <v>37</v>
      </c>
      <c r="C15" s="47" t="s">
        <v>1259</v>
      </c>
      <c r="D15" s="47">
        <v>12</v>
      </c>
      <c r="E15" s="47">
        <v>111</v>
      </c>
      <c r="F15" s="47" t="s">
        <v>230</v>
      </c>
      <c r="G15" s="82" t="s">
        <v>230</v>
      </c>
      <c r="H15" s="71" t="s">
        <v>231</v>
      </c>
      <c r="I15" s="75" t="s">
        <v>1259</v>
      </c>
      <c r="J15" s="69">
        <v>24</v>
      </c>
      <c r="K15" s="70" t="s">
        <v>200</v>
      </c>
      <c r="L15" s="74" t="s">
        <v>1315</v>
      </c>
      <c r="M15" s="69">
        <v>33</v>
      </c>
      <c r="N15" s="49"/>
      <c r="O15" s="48"/>
      <c r="P15" s="48"/>
    </row>
    <row r="16" spans="2:16">
      <c r="B16" s="47" t="s">
        <v>124</v>
      </c>
      <c r="C16" s="47" t="s">
        <v>393</v>
      </c>
      <c r="D16" s="47">
        <v>13</v>
      </c>
      <c r="E16" s="47">
        <v>112</v>
      </c>
      <c r="F16" s="47" t="s">
        <v>230</v>
      </c>
      <c r="G16" s="82" t="s">
        <v>230</v>
      </c>
      <c r="H16" s="71" t="s">
        <v>189</v>
      </c>
      <c r="I16" s="74" t="s">
        <v>1312</v>
      </c>
      <c r="J16" s="69">
        <v>25</v>
      </c>
      <c r="K16" s="70" t="s">
        <v>202</v>
      </c>
      <c r="L16" s="72" t="s">
        <v>226</v>
      </c>
      <c r="M16" s="73" t="s">
        <v>226</v>
      </c>
      <c r="N16" s="49"/>
      <c r="O16" s="48"/>
      <c r="P16" s="48"/>
    </row>
    <row r="17" spans="2:16">
      <c r="B17" s="47" t="s">
        <v>126</v>
      </c>
      <c r="C17" s="47" t="s">
        <v>1224</v>
      </c>
      <c r="D17" s="47">
        <v>14</v>
      </c>
      <c r="E17" s="47">
        <v>113</v>
      </c>
      <c r="F17" s="47" t="s">
        <v>230</v>
      </c>
      <c r="G17" s="82" t="s">
        <v>230</v>
      </c>
      <c r="H17" s="71" t="s">
        <v>229</v>
      </c>
      <c r="I17" s="72" t="s">
        <v>230</v>
      </c>
      <c r="J17" s="73" t="s">
        <v>230</v>
      </c>
      <c r="K17" s="73" t="s">
        <v>230</v>
      </c>
      <c r="L17" s="72" t="s">
        <v>226</v>
      </c>
      <c r="M17" s="73" t="s">
        <v>226</v>
      </c>
      <c r="N17" s="49"/>
      <c r="O17" s="48"/>
      <c r="P17" s="48"/>
    </row>
    <row r="18" spans="2:16">
      <c r="B18" s="47" t="s">
        <v>29</v>
      </c>
      <c r="C18" s="47" t="s">
        <v>1260</v>
      </c>
      <c r="D18" s="47">
        <v>15</v>
      </c>
      <c r="E18" s="47">
        <v>114</v>
      </c>
      <c r="F18" s="47" t="s">
        <v>230</v>
      </c>
      <c r="G18" s="82" t="s">
        <v>230</v>
      </c>
      <c r="H18" s="71" t="s">
        <v>231</v>
      </c>
      <c r="I18" s="69" t="s">
        <v>1260</v>
      </c>
      <c r="J18" s="69">
        <v>16</v>
      </c>
      <c r="K18" s="70" t="s">
        <v>204</v>
      </c>
      <c r="L18" s="72" t="s">
        <v>226</v>
      </c>
      <c r="M18" s="73" t="s">
        <v>226</v>
      </c>
      <c r="N18" s="49"/>
      <c r="O18" s="48"/>
      <c r="P18" s="48"/>
    </row>
    <row r="19" spans="2:16">
      <c r="B19" s="47" t="s">
        <v>31</v>
      </c>
      <c r="C19" s="47" t="s">
        <v>1261</v>
      </c>
      <c r="D19" s="47">
        <v>16</v>
      </c>
      <c r="E19" s="47">
        <v>115</v>
      </c>
      <c r="F19" s="47" t="s">
        <v>192</v>
      </c>
      <c r="G19" s="82" t="s">
        <v>192</v>
      </c>
      <c r="H19" s="71" t="s">
        <v>189</v>
      </c>
      <c r="I19" s="69" t="s">
        <v>1261</v>
      </c>
      <c r="J19" s="69">
        <v>17</v>
      </c>
      <c r="K19" s="70" t="s">
        <v>206</v>
      </c>
      <c r="L19" s="72" t="s">
        <v>226</v>
      </c>
      <c r="M19" s="73" t="s">
        <v>226</v>
      </c>
      <c r="N19" s="49"/>
      <c r="O19" s="48"/>
      <c r="P19" s="48"/>
    </row>
    <row r="20" spans="2:16">
      <c r="B20" s="47" t="s">
        <v>32</v>
      </c>
      <c r="C20" s="47" t="s">
        <v>1262</v>
      </c>
      <c r="D20" s="47">
        <v>17</v>
      </c>
      <c r="E20" s="47">
        <v>116</v>
      </c>
      <c r="F20" s="47" t="s">
        <v>192</v>
      </c>
      <c r="G20" s="82" t="s">
        <v>192</v>
      </c>
      <c r="H20" s="71" t="s">
        <v>189</v>
      </c>
      <c r="I20" s="69" t="s">
        <v>1262</v>
      </c>
      <c r="J20" s="69">
        <v>18</v>
      </c>
      <c r="K20" s="70" t="s">
        <v>208</v>
      </c>
      <c r="L20" s="72" t="s">
        <v>226</v>
      </c>
      <c r="M20" s="73" t="s">
        <v>226</v>
      </c>
      <c r="N20" s="49"/>
      <c r="O20" s="48"/>
      <c r="P20" s="48"/>
    </row>
    <row r="21" spans="2:16">
      <c r="B21" s="47" t="s">
        <v>33</v>
      </c>
      <c r="C21" s="47" t="s">
        <v>1263</v>
      </c>
      <c r="D21" s="47">
        <v>18</v>
      </c>
      <c r="E21" s="47">
        <v>117</v>
      </c>
      <c r="F21" s="47" t="s">
        <v>192</v>
      </c>
      <c r="G21" s="82" t="s">
        <v>192</v>
      </c>
      <c r="H21" s="71" t="s">
        <v>189</v>
      </c>
      <c r="I21" s="69" t="s">
        <v>1386</v>
      </c>
      <c r="J21" s="69">
        <v>19</v>
      </c>
      <c r="K21" s="70" t="s">
        <v>209</v>
      </c>
      <c r="L21" s="72" t="s">
        <v>226</v>
      </c>
      <c r="M21" s="73" t="s">
        <v>226</v>
      </c>
      <c r="N21" s="49"/>
      <c r="O21" s="48"/>
      <c r="P21" s="48"/>
    </row>
    <row r="22" spans="2:16">
      <c r="B22" s="47" t="s">
        <v>132</v>
      </c>
      <c r="C22" s="47" t="s">
        <v>1264</v>
      </c>
      <c r="D22" s="47">
        <v>27</v>
      </c>
      <c r="E22" s="47">
        <v>126</v>
      </c>
      <c r="F22" s="47" t="s">
        <v>192</v>
      </c>
      <c r="G22" s="82" t="s">
        <v>192</v>
      </c>
      <c r="H22" s="71" t="s">
        <v>189</v>
      </c>
      <c r="I22" s="72" t="s">
        <v>1263</v>
      </c>
      <c r="J22" s="73" t="s">
        <v>192</v>
      </c>
      <c r="K22" s="73" t="s">
        <v>192</v>
      </c>
      <c r="L22" s="72" t="s">
        <v>226</v>
      </c>
      <c r="M22" s="73" t="s">
        <v>226</v>
      </c>
      <c r="N22" s="49"/>
      <c r="O22" s="48"/>
      <c r="P22" s="48"/>
    </row>
    <row r="23" spans="2:16">
      <c r="B23" s="47" t="s">
        <v>134</v>
      </c>
      <c r="C23" s="47" t="s">
        <v>1265</v>
      </c>
      <c r="D23" s="47">
        <v>28</v>
      </c>
      <c r="E23" s="47">
        <v>127</v>
      </c>
      <c r="F23" s="47" t="s">
        <v>192</v>
      </c>
      <c r="G23" s="82" t="s">
        <v>192</v>
      </c>
      <c r="H23" s="71" t="s">
        <v>186</v>
      </c>
      <c r="I23" s="72" t="s">
        <v>192</v>
      </c>
      <c r="J23" s="73" t="s">
        <v>192</v>
      </c>
      <c r="K23" s="73" t="s">
        <v>192</v>
      </c>
      <c r="L23" s="72" t="s">
        <v>226</v>
      </c>
      <c r="M23" s="73" t="s">
        <v>226</v>
      </c>
      <c r="N23" s="49"/>
      <c r="O23" s="48"/>
      <c r="P23" s="48"/>
    </row>
    <row r="24" spans="2:16">
      <c r="B24" s="47" t="s">
        <v>127</v>
      </c>
      <c r="C24" s="47" t="s">
        <v>1223</v>
      </c>
      <c r="D24" s="47">
        <v>19</v>
      </c>
      <c r="E24" s="47">
        <v>118</v>
      </c>
      <c r="F24" s="47" t="s">
        <v>192</v>
      </c>
      <c r="G24" s="82" t="s">
        <v>192</v>
      </c>
      <c r="H24" s="71" t="s">
        <v>186</v>
      </c>
      <c r="I24" s="72" t="s">
        <v>192</v>
      </c>
      <c r="J24" s="73" t="s">
        <v>192</v>
      </c>
      <c r="K24" s="73" t="s">
        <v>192</v>
      </c>
      <c r="L24" s="72" t="s">
        <v>226</v>
      </c>
      <c r="M24" s="73" t="s">
        <v>226</v>
      </c>
      <c r="N24" s="49"/>
      <c r="O24" s="48"/>
      <c r="P24" s="48"/>
    </row>
    <row r="25" spans="2:16">
      <c r="B25" s="47" t="s">
        <v>232</v>
      </c>
      <c r="C25" s="47" t="s">
        <v>1266</v>
      </c>
      <c r="D25" s="47">
        <v>20</v>
      </c>
      <c r="E25" s="47">
        <v>119</v>
      </c>
      <c r="F25" s="47" t="s">
        <v>192</v>
      </c>
      <c r="G25" s="82" t="s">
        <v>192</v>
      </c>
      <c r="H25" s="71" t="s">
        <v>189</v>
      </c>
      <c r="I25" s="72" t="s">
        <v>1313</v>
      </c>
      <c r="J25" s="73">
        <v>20</v>
      </c>
      <c r="K25" s="73" t="s">
        <v>233</v>
      </c>
      <c r="L25" s="72" t="s">
        <v>226</v>
      </c>
      <c r="M25" s="73" t="s">
        <v>226</v>
      </c>
      <c r="N25" s="49"/>
      <c r="O25" s="48"/>
      <c r="P25" s="48"/>
    </row>
    <row r="26" spans="2:16">
      <c r="B26" s="47" t="s">
        <v>38</v>
      </c>
      <c r="C26" s="47" t="s">
        <v>1267</v>
      </c>
      <c r="D26" s="47">
        <v>21</v>
      </c>
      <c r="E26" s="47">
        <v>120</v>
      </c>
      <c r="F26" s="47" t="s">
        <v>1234</v>
      </c>
      <c r="G26" s="51">
        <v>5</v>
      </c>
      <c r="H26" s="71" t="s">
        <v>186</v>
      </c>
      <c r="I26" s="72" t="s">
        <v>192</v>
      </c>
      <c r="J26" s="73" t="s">
        <v>192</v>
      </c>
      <c r="K26" s="73" t="s">
        <v>192</v>
      </c>
      <c r="L26" s="72" t="s">
        <v>226</v>
      </c>
      <c r="M26" s="73" t="s">
        <v>226</v>
      </c>
      <c r="N26" s="49"/>
      <c r="O26" s="48"/>
      <c r="P26" s="48"/>
    </row>
    <row r="27" spans="2:16">
      <c r="B27" s="47" t="s">
        <v>39</v>
      </c>
      <c r="C27" s="47" t="s">
        <v>1268</v>
      </c>
      <c r="D27" s="47">
        <v>22</v>
      </c>
      <c r="E27" s="47">
        <v>121</v>
      </c>
      <c r="F27" s="47" t="s">
        <v>1235</v>
      </c>
      <c r="G27" s="51">
        <v>6</v>
      </c>
      <c r="H27" s="71" t="s">
        <v>186</v>
      </c>
      <c r="I27" s="72" t="s">
        <v>192</v>
      </c>
      <c r="J27" s="73" t="s">
        <v>192</v>
      </c>
      <c r="K27" s="73" t="s">
        <v>192</v>
      </c>
      <c r="L27" s="72" t="s">
        <v>226</v>
      </c>
      <c r="M27" s="73" t="s">
        <v>226</v>
      </c>
      <c r="N27" s="49"/>
      <c r="O27" s="48"/>
      <c r="P27" s="48"/>
    </row>
    <row r="28" spans="2:16">
      <c r="B28" s="47" t="s">
        <v>40</v>
      </c>
      <c r="C28" s="47" t="s">
        <v>1269</v>
      </c>
      <c r="D28" s="47">
        <v>23</v>
      </c>
      <c r="E28" s="47">
        <v>122</v>
      </c>
      <c r="F28" s="47" t="s">
        <v>1236</v>
      </c>
      <c r="G28" s="51">
        <v>7</v>
      </c>
      <c r="H28" s="71" t="s">
        <v>186</v>
      </c>
      <c r="I28" s="72" t="s">
        <v>192</v>
      </c>
      <c r="J28" s="73" t="s">
        <v>192</v>
      </c>
      <c r="K28" s="73" t="s">
        <v>192</v>
      </c>
      <c r="L28" s="72" t="s">
        <v>226</v>
      </c>
      <c r="M28" s="73" t="s">
        <v>226</v>
      </c>
      <c r="N28" s="49"/>
      <c r="O28" s="48"/>
      <c r="P28" s="48"/>
    </row>
    <row r="29" spans="2:16">
      <c r="B29" s="47" t="s">
        <v>41</v>
      </c>
      <c r="C29" s="47" t="s">
        <v>1270</v>
      </c>
      <c r="D29" s="47">
        <v>24</v>
      </c>
      <c r="E29" s="47">
        <v>123</v>
      </c>
      <c r="F29" s="47" t="s">
        <v>1237</v>
      </c>
      <c r="G29" s="51">
        <v>11</v>
      </c>
      <c r="H29" s="71" t="s">
        <v>186</v>
      </c>
      <c r="I29" s="72" t="s">
        <v>192</v>
      </c>
      <c r="J29" s="73" t="s">
        <v>192</v>
      </c>
      <c r="K29" s="73" t="s">
        <v>192</v>
      </c>
      <c r="L29" s="72" t="s">
        <v>226</v>
      </c>
      <c r="M29" s="73" t="s">
        <v>226</v>
      </c>
      <c r="N29" s="49"/>
      <c r="O29" s="48" t="s">
        <v>129</v>
      </c>
      <c r="P29" s="48"/>
    </row>
    <row r="30" spans="2:16">
      <c r="B30" s="51" t="s">
        <v>234</v>
      </c>
      <c r="C30" s="51" t="s">
        <v>859</v>
      </c>
      <c r="D30" s="51">
        <v>40</v>
      </c>
      <c r="E30" s="51"/>
      <c r="F30" s="51" t="s">
        <v>1238</v>
      </c>
      <c r="G30" s="51">
        <v>47</v>
      </c>
      <c r="H30" s="71" t="s">
        <v>186</v>
      </c>
      <c r="I30" s="72" t="s">
        <v>192</v>
      </c>
      <c r="J30" s="73" t="s">
        <v>192</v>
      </c>
      <c r="K30" s="73" t="s">
        <v>192</v>
      </c>
      <c r="L30" s="72" t="s">
        <v>226</v>
      </c>
      <c r="M30" s="73" t="s">
        <v>226</v>
      </c>
      <c r="N30" s="49"/>
      <c r="O30" s="48"/>
      <c r="P30" s="48"/>
    </row>
    <row r="31" spans="2:16">
      <c r="B31" s="47" t="s">
        <v>235</v>
      </c>
      <c r="C31" s="51" t="s">
        <v>1271</v>
      </c>
      <c r="D31" s="47">
        <v>25</v>
      </c>
      <c r="E31" s="47">
        <v>124</v>
      </c>
      <c r="F31" s="47" t="s">
        <v>1239</v>
      </c>
      <c r="G31" s="51">
        <v>12</v>
      </c>
      <c r="H31" s="71" t="s">
        <v>186</v>
      </c>
      <c r="I31" s="72" t="s">
        <v>192</v>
      </c>
      <c r="J31" s="73" t="s">
        <v>192</v>
      </c>
      <c r="K31" s="73" t="s">
        <v>192</v>
      </c>
      <c r="L31" s="72" t="s">
        <v>226</v>
      </c>
      <c r="M31" s="73" t="s">
        <v>226</v>
      </c>
      <c r="N31" s="49"/>
      <c r="O31" s="48"/>
      <c r="P31" s="48"/>
    </row>
    <row r="32" spans="2:16">
      <c r="B32" s="47" t="s">
        <v>236</v>
      </c>
      <c r="C32" s="47" t="s">
        <v>1272</v>
      </c>
      <c r="D32" s="47">
        <v>41</v>
      </c>
      <c r="E32" s="47"/>
      <c r="F32" s="41" t="s">
        <v>1240</v>
      </c>
      <c r="G32" s="51">
        <v>48</v>
      </c>
      <c r="H32" s="71" t="s">
        <v>1209</v>
      </c>
      <c r="I32" s="72" t="s">
        <v>1209</v>
      </c>
      <c r="J32" s="73"/>
      <c r="K32" s="73"/>
      <c r="L32" s="72" t="s">
        <v>226</v>
      </c>
      <c r="M32" s="73" t="s">
        <v>226</v>
      </c>
      <c r="N32" s="49"/>
      <c r="O32" s="48"/>
      <c r="P32" s="48"/>
    </row>
    <row r="33" spans="2:16">
      <c r="B33" s="47" t="s">
        <v>144</v>
      </c>
      <c r="C33" s="47" t="s">
        <v>1273</v>
      </c>
      <c r="D33" s="47">
        <v>34</v>
      </c>
      <c r="E33" s="47">
        <v>133</v>
      </c>
      <c r="F33" s="47" t="s">
        <v>1241</v>
      </c>
      <c r="G33" s="51">
        <v>39</v>
      </c>
      <c r="H33" s="71" t="s">
        <v>229</v>
      </c>
      <c r="I33" s="72" t="s">
        <v>230</v>
      </c>
      <c r="J33" s="73" t="s">
        <v>230</v>
      </c>
      <c r="K33" s="73" t="s">
        <v>230</v>
      </c>
      <c r="L33" s="72" t="s">
        <v>226</v>
      </c>
      <c r="M33" s="73" t="s">
        <v>226</v>
      </c>
      <c r="N33" s="49"/>
      <c r="O33" s="48"/>
      <c r="P33" s="48"/>
    </row>
    <row r="34" spans="2:16">
      <c r="B34" s="47" t="s">
        <v>146</v>
      </c>
      <c r="C34" s="47" t="s">
        <v>1274</v>
      </c>
      <c r="D34" s="47">
        <v>35</v>
      </c>
      <c r="E34" s="47">
        <v>134</v>
      </c>
      <c r="F34" s="47" t="s">
        <v>1242</v>
      </c>
      <c r="G34" s="51">
        <v>40</v>
      </c>
      <c r="H34" s="71" t="s">
        <v>229</v>
      </c>
      <c r="I34" s="72" t="s">
        <v>230</v>
      </c>
      <c r="J34" s="73" t="s">
        <v>230</v>
      </c>
      <c r="K34" s="73" t="s">
        <v>230</v>
      </c>
      <c r="L34" s="72" t="s">
        <v>226</v>
      </c>
      <c r="M34" s="73" t="s">
        <v>226</v>
      </c>
      <c r="N34" s="49"/>
      <c r="O34" s="48"/>
      <c r="P34" s="48"/>
    </row>
    <row r="35" spans="2:16">
      <c r="B35" s="47" t="s">
        <v>148</v>
      </c>
      <c r="C35" s="47" t="s">
        <v>1275</v>
      </c>
      <c r="D35" s="47">
        <v>36</v>
      </c>
      <c r="E35" s="47">
        <v>135</v>
      </c>
      <c r="F35" s="47" t="s">
        <v>1243</v>
      </c>
      <c r="G35" s="51">
        <v>45</v>
      </c>
      <c r="H35" s="71" t="s">
        <v>229</v>
      </c>
      <c r="I35" s="72" t="s">
        <v>230</v>
      </c>
      <c r="J35" s="73" t="s">
        <v>230</v>
      </c>
      <c r="K35" s="73" t="s">
        <v>230</v>
      </c>
      <c r="L35" s="72" t="s">
        <v>226</v>
      </c>
      <c r="M35" s="73" t="s">
        <v>226</v>
      </c>
      <c r="N35" s="49"/>
      <c r="O35" s="48"/>
      <c r="P35" s="48"/>
    </row>
    <row r="36" spans="2:16">
      <c r="B36" s="47" t="s">
        <v>150</v>
      </c>
      <c r="C36" s="47" t="s">
        <v>1276</v>
      </c>
      <c r="D36" s="47">
        <v>37</v>
      </c>
      <c r="E36" s="47">
        <v>136</v>
      </c>
      <c r="F36" s="47" t="s">
        <v>1244</v>
      </c>
      <c r="G36" s="51">
        <v>46</v>
      </c>
      <c r="H36" s="71" t="s">
        <v>229</v>
      </c>
      <c r="I36" s="72" t="s">
        <v>230</v>
      </c>
      <c r="J36" s="73" t="s">
        <v>230</v>
      </c>
      <c r="K36" s="73" t="s">
        <v>230</v>
      </c>
      <c r="L36" s="72" t="s">
        <v>226</v>
      </c>
      <c r="M36" s="73" t="s">
        <v>226</v>
      </c>
      <c r="N36" s="49"/>
      <c r="O36" s="48"/>
      <c r="P36" s="48"/>
    </row>
    <row r="37" spans="2:16">
      <c r="B37" s="47" t="s">
        <v>130</v>
      </c>
      <c r="C37" s="47" t="s">
        <v>1245</v>
      </c>
      <c r="D37" s="47">
        <v>26</v>
      </c>
      <c r="E37" s="47">
        <v>125</v>
      </c>
      <c r="F37" s="44" t="s">
        <v>1245</v>
      </c>
      <c r="G37" s="51">
        <v>3</v>
      </c>
      <c r="H37" s="68" t="s">
        <v>231</v>
      </c>
      <c r="I37" s="75" t="s">
        <v>1245</v>
      </c>
      <c r="J37" s="69">
        <v>32</v>
      </c>
      <c r="K37" s="70" t="s">
        <v>211</v>
      </c>
      <c r="L37" s="72" t="s">
        <v>226</v>
      </c>
      <c r="M37" s="73" t="s">
        <v>226</v>
      </c>
      <c r="N37" s="49"/>
      <c r="O37" s="48"/>
      <c r="P37" s="48"/>
    </row>
    <row r="38" spans="2:16">
      <c r="B38" s="47" t="s">
        <v>136</v>
      </c>
      <c r="C38" s="47" t="s">
        <v>1277</v>
      </c>
      <c r="D38" s="47">
        <v>29</v>
      </c>
      <c r="E38" s="47">
        <v>128</v>
      </c>
      <c r="F38" s="47" t="s">
        <v>230</v>
      </c>
      <c r="G38" s="82" t="s">
        <v>230</v>
      </c>
      <c r="H38" s="71" t="s">
        <v>1387</v>
      </c>
      <c r="I38" s="74" t="s">
        <v>1277</v>
      </c>
      <c r="J38" s="69">
        <v>26</v>
      </c>
      <c r="K38" s="70" t="s">
        <v>213</v>
      </c>
      <c r="L38" s="74" t="s">
        <v>1316</v>
      </c>
      <c r="M38" s="69">
        <v>35</v>
      </c>
      <c r="N38" s="49"/>
      <c r="O38" s="48"/>
      <c r="P38" s="48"/>
    </row>
    <row r="39" spans="2:16">
      <c r="B39" s="47" t="s">
        <v>138</v>
      </c>
      <c r="C39" s="47" t="s">
        <v>1278</v>
      </c>
      <c r="D39" s="47">
        <v>30</v>
      </c>
      <c r="E39" s="47">
        <v>129</v>
      </c>
      <c r="F39" s="44" t="s">
        <v>1246</v>
      </c>
      <c r="G39" s="51">
        <v>10</v>
      </c>
      <c r="H39" s="71" t="s">
        <v>229</v>
      </c>
      <c r="I39" s="72" t="s">
        <v>230</v>
      </c>
      <c r="J39" s="73" t="s">
        <v>230</v>
      </c>
      <c r="K39" s="73" t="s">
        <v>230</v>
      </c>
      <c r="L39" s="72" t="s">
        <v>226</v>
      </c>
      <c r="M39" s="73" t="s">
        <v>226</v>
      </c>
      <c r="N39" s="49"/>
      <c r="O39" s="48"/>
      <c r="P39" s="48"/>
    </row>
    <row r="40" spans="2:16">
      <c r="B40" s="51" t="s">
        <v>1216</v>
      </c>
      <c r="C40" s="51" t="s">
        <v>1247</v>
      </c>
      <c r="D40" s="51">
        <v>42</v>
      </c>
      <c r="E40" s="51"/>
      <c r="F40" s="47" t="s">
        <v>1247</v>
      </c>
      <c r="G40" s="54">
        <v>35</v>
      </c>
      <c r="H40" s="71" t="s">
        <v>229</v>
      </c>
      <c r="I40" s="72" t="s">
        <v>230</v>
      </c>
      <c r="J40" s="73" t="s">
        <v>230</v>
      </c>
      <c r="K40" s="73" t="s">
        <v>230</v>
      </c>
      <c r="L40" s="72" t="s">
        <v>226</v>
      </c>
      <c r="M40" s="73" t="s">
        <v>226</v>
      </c>
      <c r="N40" s="49"/>
      <c r="O40" s="48"/>
      <c r="P40" s="48"/>
    </row>
    <row r="41" spans="2:16">
      <c r="B41" s="47" t="s">
        <v>239</v>
      </c>
      <c r="C41" s="47" t="s">
        <v>1279</v>
      </c>
      <c r="D41" s="47">
        <v>31</v>
      </c>
      <c r="E41" s="47">
        <v>130</v>
      </c>
      <c r="F41" s="47" t="s">
        <v>230</v>
      </c>
      <c r="G41" s="82" t="s">
        <v>230</v>
      </c>
      <c r="H41" s="71" t="s">
        <v>229</v>
      </c>
      <c r="I41" s="72" t="s">
        <v>230</v>
      </c>
      <c r="J41" s="73" t="s">
        <v>230</v>
      </c>
      <c r="K41" s="73" t="s">
        <v>230</v>
      </c>
      <c r="L41" s="72" t="s">
        <v>226</v>
      </c>
      <c r="M41" s="73" t="s">
        <v>226</v>
      </c>
      <c r="N41" s="49"/>
      <c r="O41" s="48"/>
      <c r="P41" s="48"/>
    </row>
    <row r="42" spans="2:16">
      <c r="B42" s="47" t="s">
        <v>140</v>
      </c>
      <c r="C42" s="47" t="s">
        <v>1280</v>
      </c>
      <c r="D42" s="47">
        <v>32</v>
      </c>
      <c r="E42" s="47">
        <v>131</v>
      </c>
      <c r="F42" s="47" t="s">
        <v>230</v>
      </c>
      <c r="G42" s="82" t="s">
        <v>230</v>
      </c>
      <c r="H42" s="71" t="s">
        <v>229</v>
      </c>
      <c r="I42" s="72" t="s">
        <v>230</v>
      </c>
      <c r="J42" s="73" t="s">
        <v>230</v>
      </c>
      <c r="K42" s="73" t="s">
        <v>230</v>
      </c>
      <c r="L42" s="72" t="s">
        <v>226</v>
      </c>
      <c r="M42" s="73" t="s">
        <v>226</v>
      </c>
      <c r="N42" s="49"/>
      <c r="O42" s="48"/>
      <c r="P42" s="48"/>
    </row>
    <row r="43" spans="2:16">
      <c r="B43" s="47" t="s">
        <v>142</v>
      </c>
      <c r="C43" s="47" t="s">
        <v>1281</v>
      </c>
      <c r="D43" s="47">
        <v>33</v>
      </c>
      <c r="E43" s="47">
        <v>132</v>
      </c>
      <c r="F43" s="47" t="s">
        <v>230</v>
      </c>
      <c r="G43" s="82" t="s">
        <v>230</v>
      </c>
      <c r="H43" s="71" t="s">
        <v>229</v>
      </c>
      <c r="I43" s="72" t="s">
        <v>230</v>
      </c>
      <c r="J43" s="73" t="s">
        <v>230</v>
      </c>
      <c r="K43" s="73" t="s">
        <v>230</v>
      </c>
      <c r="L43" s="72" t="s">
        <v>226</v>
      </c>
      <c r="M43" s="73" t="s">
        <v>226</v>
      </c>
      <c r="N43" s="49"/>
      <c r="O43" s="48"/>
      <c r="P43" s="48"/>
    </row>
    <row r="44" spans="2:16">
      <c r="B44" s="47" t="s">
        <v>1217</v>
      </c>
      <c r="C44" s="47" t="s">
        <v>1226</v>
      </c>
      <c r="D44" s="47">
        <v>38</v>
      </c>
      <c r="E44" s="47">
        <v>137</v>
      </c>
      <c r="F44" s="41" t="s">
        <v>1248</v>
      </c>
      <c r="G44" s="51">
        <v>43</v>
      </c>
      <c r="H44" s="71" t="s">
        <v>229</v>
      </c>
      <c r="I44" s="72" t="s">
        <v>230</v>
      </c>
      <c r="J44" s="73" t="s">
        <v>230</v>
      </c>
      <c r="K44" s="73" t="s">
        <v>230</v>
      </c>
      <c r="L44" s="75" t="s">
        <v>1317</v>
      </c>
      <c r="M44" s="69">
        <v>87</v>
      </c>
      <c r="N44" s="49"/>
      <c r="O44" s="48"/>
      <c r="P44" s="48"/>
    </row>
    <row r="45" spans="2:16">
      <c r="B45" s="47" t="s">
        <v>1218</v>
      </c>
      <c r="C45" s="47" t="s">
        <v>1139</v>
      </c>
      <c r="D45" s="47">
        <v>39</v>
      </c>
      <c r="E45" s="47">
        <v>138</v>
      </c>
      <c r="F45" s="41" t="s">
        <v>1249</v>
      </c>
      <c r="G45" s="51">
        <v>44</v>
      </c>
      <c r="H45" s="71" t="s">
        <v>229</v>
      </c>
      <c r="I45" s="72" t="s">
        <v>230</v>
      </c>
      <c r="J45" s="73" t="s">
        <v>230</v>
      </c>
      <c r="K45" s="73" t="s">
        <v>230</v>
      </c>
      <c r="L45" s="75" t="s">
        <v>1318</v>
      </c>
      <c r="M45" s="69">
        <v>88</v>
      </c>
      <c r="N45" s="49"/>
      <c r="O45" s="48"/>
      <c r="P45" s="48"/>
    </row>
    <row r="46" spans="2:16">
      <c r="B46" s="48"/>
      <c r="C46" s="48"/>
      <c r="D46" s="48"/>
      <c r="E46" s="48"/>
      <c r="F46" s="48"/>
      <c r="G46" s="48"/>
      <c r="H46" s="664" t="s">
        <v>1388</v>
      </c>
      <c r="I46" s="61" t="s">
        <v>1389</v>
      </c>
      <c r="J46" s="61"/>
      <c r="K46" s="76"/>
      <c r="L46" s="63"/>
      <c r="M46" s="63"/>
      <c r="N46" s="48"/>
      <c r="O46" s="48"/>
      <c r="P46" s="48"/>
    </row>
    <row r="47" spans="2:16">
      <c r="B47" s="48"/>
      <c r="C47" s="48"/>
      <c r="D47" s="48"/>
      <c r="E47" s="48"/>
      <c r="F47" s="48"/>
      <c r="G47" s="48"/>
      <c r="H47" s="61"/>
      <c r="I47" s="61"/>
      <c r="J47" s="61"/>
      <c r="K47" s="76"/>
      <c r="L47" s="63"/>
      <c r="M47" s="63"/>
      <c r="N47" s="48"/>
      <c r="O47" s="48"/>
      <c r="P47" s="48"/>
    </row>
    <row r="48" spans="2:16">
      <c r="B48" s="48"/>
      <c r="C48" s="48"/>
      <c r="D48" s="48"/>
      <c r="E48" s="48"/>
      <c r="F48" s="48"/>
      <c r="G48" s="48"/>
      <c r="H48" s="61"/>
      <c r="I48" s="61"/>
      <c r="J48" s="61"/>
      <c r="K48" s="76"/>
      <c r="L48" s="63"/>
      <c r="M48" s="63"/>
      <c r="N48" s="48"/>
      <c r="O48" s="48"/>
      <c r="P48" s="48"/>
    </row>
    <row r="49" spans="2:16">
      <c r="B49" s="48"/>
      <c r="C49" s="48"/>
      <c r="D49" s="48"/>
      <c r="E49" s="48"/>
      <c r="F49" s="48"/>
      <c r="G49" s="48"/>
      <c r="H49" s="61"/>
      <c r="I49" s="61"/>
      <c r="J49" s="61"/>
      <c r="K49" s="76"/>
      <c r="L49" s="63"/>
      <c r="M49" s="63"/>
      <c r="N49" s="48"/>
      <c r="O49" s="48"/>
      <c r="P49" s="48"/>
    </row>
    <row r="50" spans="2:16">
      <c r="B50" s="48"/>
      <c r="C50" s="48"/>
      <c r="D50" s="48"/>
      <c r="E50" s="48"/>
      <c r="F50" s="48"/>
      <c r="G50" s="48"/>
      <c r="H50" s="61"/>
      <c r="I50" s="61"/>
      <c r="J50" s="61"/>
      <c r="K50" s="76"/>
      <c r="L50" s="63"/>
      <c r="M50" s="63"/>
      <c r="N50" s="48"/>
      <c r="O50" s="48"/>
      <c r="P50" s="48"/>
    </row>
    <row r="51" spans="2:16">
      <c r="B51" s="48"/>
      <c r="C51" s="48"/>
      <c r="D51" s="48"/>
      <c r="E51" s="48"/>
      <c r="F51" s="48"/>
      <c r="G51" s="48"/>
      <c r="H51" s="61"/>
      <c r="I51" s="61"/>
      <c r="J51" s="61"/>
      <c r="K51" s="76"/>
      <c r="L51" s="63"/>
      <c r="M51" s="63"/>
      <c r="N51" s="48"/>
      <c r="O51" s="48"/>
      <c r="P51" s="48"/>
    </row>
    <row r="52" spans="2:16">
      <c r="B52" s="52" t="s">
        <v>240</v>
      </c>
      <c r="C52" s="47" t="s">
        <v>241</v>
      </c>
      <c r="D52" s="48"/>
      <c r="E52" s="48"/>
      <c r="F52" s="48"/>
      <c r="G52" s="48"/>
      <c r="H52" s="61"/>
      <c r="I52" s="61"/>
      <c r="J52" s="61"/>
      <c r="K52" s="76"/>
      <c r="L52" s="63"/>
      <c r="M52" s="63"/>
      <c r="N52" s="48"/>
      <c r="O52" s="48"/>
      <c r="P52" s="48"/>
    </row>
    <row r="53" spans="2:16">
      <c r="B53" s="52" t="s">
        <v>242</v>
      </c>
      <c r="C53" s="47" t="s">
        <v>243</v>
      </c>
      <c r="D53" s="48"/>
      <c r="E53" s="48"/>
      <c r="F53" s="48"/>
      <c r="G53" s="48"/>
      <c r="H53" s="61"/>
      <c r="I53" s="61"/>
      <c r="J53" s="61"/>
      <c r="K53" s="76"/>
      <c r="L53" s="63"/>
      <c r="M53" s="63"/>
      <c r="N53" s="48"/>
      <c r="O53" s="48"/>
      <c r="P53" s="48"/>
    </row>
    <row r="54" spans="2:16">
      <c r="B54" s="52" t="s">
        <v>244</v>
      </c>
      <c r="C54" s="52" t="s">
        <v>245</v>
      </c>
      <c r="D54" s="48"/>
      <c r="E54" s="48"/>
      <c r="F54" s="48"/>
      <c r="G54" s="48"/>
      <c r="H54" s="61"/>
      <c r="I54" s="61"/>
      <c r="J54" s="61"/>
      <c r="K54" s="76"/>
      <c r="L54" s="63"/>
      <c r="M54" s="63"/>
      <c r="N54" s="48"/>
      <c r="O54" s="48"/>
      <c r="P54" s="48"/>
    </row>
    <row r="55" spans="2:16">
      <c r="F55" s="48"/>
      <c r="G55" s="48"/>
      <c r="H55" s="61"/>
      <c r="I55" s="61"/>
      <c r="J55" s="61"/>
      <c r="K55" s="76"/>
      <c r="L55" s="63"/>
      <c r="M55" s="63"/>
    </row>
    <row r="56" spans="2:16">
      <c r="F56" s="48"/>
      <c r="G56" s="48"/>
      <c r="H56" s="61"/>
      <c r="I56" s="61"/>
      <c r="J56" s="61"/>
      <c r="K56" s="76"/>
      <c r="L56" s="63"/>
      <c r="M56" s="63"/>
    </row>
    <row r="57" spans="2:16">
      <c r="F57" s="48"/>
      <c r="G57" s="48"/>
      <c r="H57" s="61"/>
      <c r="I57" s="61"/>
      <c r="J57" s="61"/>
      <c r="K57" s="76"/>
      <c r="L57" s="63"/>
      <c r="M57" s="63"/>
    </row>
    <row r="58" spans="2:16">
      <c r="C58" s="53" t="s">
        <v>82</v>
      </c>
      <c r="D58" s="53">
        <v>1</v>
      </c>
      <c r="F58" s="55" t="s">
        <v>1250</v>
      </c>
      <c r="G58" s="53">
        <v>1</v>
      </c>
      <c r="H58" s="61"/>
      <c r="I58" s="77" t="s">
        <v>203</v>
      </c>
      <c r="J58" s="77">
        <v>16</v>
      </c>
      <c r="K58" s="78" t="s">
        <v>204</v>
      </c>
      <c r="L58" s="87" t="s">
        <v>282</v>
      </c>
      <c r="M58" s="88">
        <v>33</v>
      </c>
    </row>
    <row r="59" spans="2:16">
      <c r="C59" s="53" t="s">
        <v>96</v>
      </c>
      <c r="D59" s="53">
        <v>2</v>
      </c>
      <c r="F59" s="41" t="s">
        <v>1282</v>
      </c>
      <c r="G59" s="47">
        <v>2</v>
      </c>
      <c r="H59" s="61"/>
      <c r="I59" s="77" t="s">
        <v>205</v>
      </c>
      <c r="J59" s="77">
        <v>17</v>
      </c>
      <c r="K59" s="78" t="s">
        <v>206</v>
      </c>
      <c r="L59" s="87" t="s">
        <v>283</v>
      </c>
      <c r="M59" s="88">
        <v>34</v>
      </c>
    </row>
    <row r="60" spans="2:16">
      <c r="C60" s="53" t="s">
        <v>99</v>
      </c>
      <c r="D60" s="53">
        <v>3</v>
      </c>
      <c r="F60" s="55" t="s">
        <v>1245</v>
      </c>
      <c r="G60" s="53">
        <v>3</v>
      </c>
      <c r="H60" s="61"/>
      <c r="I60" s="77" t="s">
        <v>207</v>
      </c>
      <c r="J60" s="77">
        <v>18</v>
      </c>
      <c r="K60" s="78" t="s">
        <v>208</v>
      </c>
      <c r="L60" s="87" t="s">
        <v>284</v>
      </c>
      <c r="M60" s="88">
        <v>35</v>
      </c>
    </row>
    <row r="61" spans="2:16">
      <c r="C61" s="53" t="s">
        <v>102</v>
      </c>
      <c r="D61" s="53">
        <v>4</v>
      </c>
      <c r="F61" s="55" t="s">
        <v>1233</v>
      </c>
      <c r="G61" s="53">
        <v>4</v>
      </c>
      <c r="H61" s="61"/>
      <c r="I61" s="77" t="s">
        <v>214</v>
      </c>
      <c r="J61" s="77">
        <v>19</v>
      </c>
      <c r="K61" s="78" t="s">
        <v>209</v>
      </c>
      <c r="L61" s="74" t="s">
        <v>285</v>
      </c>
      <c r="M61" s="69">
        <v>36</v>
      </c>
    </row>
    <row r="62" spans="2:16">
      <c r="C62" s="53" t="s">
        <v>106</v>
      </c>
      <c r="D62" s="53">
        <v>5</v>
      </c>
      <c r="F62" s="55" t="s">
        <v>1234</v>
      </c>
      <c r="G62" s="53">
        <v>5</v>
      </c>
      <c r="H62" s="61"/>
      <c r="I62" s="79" t="s">
        <v>215</v>
      </c>
      <c r="J62" s="77">
        <v>20</v>
      </c>
      <c r="K62" s="78" t="s">
        <v>216</v>
      </c>
      <c r="L62" s="75" t="s">
        <v>287</v>
      </c>
      <c r="M62" s="69">
        <v>38</v>
      </c>
    </row>
    <row r="63" spans="2:16">
      <c r="C63" s="53" t="s">
        <v>110</v>
      </c>
      <c r="D63" s="53">
        <v>6</v>
      </c>
      <c r="F63" s="55" t="s">
        <v>1235</v>
      </c>
      <c r="G63" s="53">
        <v>6</v>
      </c>
      <c r="H63" s="61"/>
      <c r="I63" s="79" t="s">
        <v>193</v>
      </c>
      <c r="J63" s="77">
        <v>21</v>
      </c>
      <c r="K63" s="78" t="s">
        <v>194</v>
      </c>
      <c r="L63" s="75" t="s">
        <v>288</v>
      </c>
      <c r="M63" s="69">
        <v>39</v>
      </c>
    </row>
    <row r="64" spans="2:16">
      <c r="C64" s="53" t="s">
        <v>114</v>
      </c>
      <c r="D64" s="53">
        <v>7</v>
      </c>
      <c r="F64" s="55" t="s">
        <v>1236</v>
      </c>
      <c r="G64" s="53">
        <v>7</v>
      </c>
      <c r="H64" s="61"/>
      <c r="I64" s="79" t="s">
        <v>195</v>
      </c>
      <c r="J64" s="77">
        <v>22</v>
      </c>
      <c r="K64" s="78" t="s">
        <v>196</v>
      </c>
      <c r="L64" s="69" t="s">
        <v>292</v>
      </c>
      <c r="M64" s="69">
        <v>43</v>
      </c>
    </row>
    <row r="65" spans="3:13">
      <c r="C65" s="53" t="s">
        <v>118</v>
      </c>
      <c r="D65" s="53">
        <v>8</v>
      </c>
      <c r="F65" s="55" t="s">
        <v>1232</v>
      </c>
      <c r="G65" s="53">
        <v>8</v>
      </c>
      <c r="H65" s="61"/>
      <c r="I65" s="79" t="s">
        <v>197</v>
      </c>
      <c r="J65" s="77">
        <v>23</v>
      </c>
      <c r="K65" s="78" t="s">
        <v>198</v>
      </c>
      <c r="L65" s="75" t="s">
        <v>293</v>
      </c>
      <c r="M65" s="69">
        <v>44</v>
      </c>
    </row>
    <row r="66" spans="3:13">
      <c r="C66" s="53" t="s">
        <v>76</v>
      </c>
      <c r="D66" s="53">
        <v>9</v>
      </c>
      <c r="F66" s="41" t="s">
        <v>1283</v>
      </c>
      <c r="G66" s="47">
        <v>9</v>
      </c>
      <c r="H66" s="61"/>
      <c r="I66" s="80" t="s">
        <v>199</v>
      </c>
      <c r="J66" s="77">
        <v>24</v>
      </c>
      <c r="K66" s="78" t="s">
        <v>200</v>
      </c>
      <c r="L66" s="75" t="s">
        <v>294</v>
      </c>
      <c r="M66" s="69">
        <v>45</v>
      </c>
    </row>
    <row r="67" spans="3:13">
      <c r="C67" s="53" t="s">
        <v>77</v>
      </c>
      <c r="D67" s="53">
        <v>10</v>
      </c>
      <c r="F67" s="55" t="s">
        <v>1246</v>
      </c>
      <c r="G67" s="53">
        <v>10</v>
      </c>
      <c r="H67" s="61"/>
      <c r="I67" s="79" t="s">
        <v>201</v>
      </c>
      <c r="J67" s="77">
        <v>25</v>
      </c>
      <c r="K67" s="78" t="s">
        <v>202</v>
      </c>
      <c r="L67" s="75" t="s">
        <v>295</v>
      </c>
      <c r="M67" s="69">
        <v>46</v>
      </c>
    </row>
    <row r="68" spans="3:13">
      <c r="C68" s="53" t="s">
        <v>78</v>
      </c>
      <c r="D68" s="53">
        <v>11</v>
      </c>
      <c r="F68" s="55" t="s">
        <v>1237</v>
      </c>
      <c r="G68" s="53">
        <v>11</v>
      </c>
      <c r="H68" s="61"/>
      <c r="I68" s="79" t="s">
        <v>212</v>
      </c>
      <c r="J68" s="77">
        <v>26</v>
      </c>
      <c r="K68" s="78" t="s">
        <v>213</v>
      </c>
      <c r="L68" s="75" t="s">
        <v>303</v>
      </c>
      <c r="M68" s="69">
        <v>54</v>
      </c>
    </row>
    <row r="69" spans="3:13">
      <c r="C69" s="53" t="s">
        <v>79</v>
      </c>
      <c r="D69" s="53">
        <v>12</v>
      </c>
      <c r="F69" s="55" t="s">
        <v>1239</v>
      </c>
      <c r="G69" s="53">
        <v>12</v>
      </c>
      <c r="H69" s="61"/>
      <c r="I69" s="77" t="s">
        <v>190</v>
      </c>
      <c r="J69" s="77">
        <v>27</v>
      </c>
      <c r="K69" s="78" t="s">
        <v>191</v>
      </c>
      <c r="L69" s="75" t="s">
        <v>319</v>
      </c>
      <c r="M69" s="69">
        <v>70</v>
      </c>
    </row>
    <row r="70" spans="3:13">
      <c r="C70" s="53" t="s">
        <v>125</v>
      </c>
      <c r="D70" s="53">
        <v>13</v>
      </c>
      <c r="F70" s="41" t="s">
        <v>1284</v>
      </c>
      <c r="G70" s="47">
        <v>13</v>
      </c>
      <c r="H70" s="61"/>
      <c r="I70" s="69" t="s">
        <v>217</v>
      </c>
      <c r="J70" s="69">
        <v>28</v>
      </c>
      <c r="K70" s="70" t="s">
        <v>218</v>
      </c>
      <c r="L70" s="75" t="s">
        <v>320</v>
      </c>
      <c r="M70" s="69">
        <v>71</v>
      </c>
    </row>
    <row r="71" spans="3:13">
      <c r="C71" s="53" t="s">
        <v>246</v>
      </c>
      <c r="D71" s="53">
        <v>14</v>
      </c>
      <c r="F71" s="41" t="s">
        <v>1285</v>
      </c>
      <c r="G71" s="47">
        <v>14</v>
      </c>
      <c r="H71" s="61"/>
      <c r="I71" s="75" t="s">
        <v>219</v>
      </c>
      <c r="J71" s="69">
        <v>29</v>
      </c>
      <c r="K71" s="70" t="s">
        <v>220</v>
      </c>
      <c r="L71" s="75" t="s">
        <v>321</v>
      </c>
      <c r="M71" s="69">
        <v>72</v>
      </c>
    </row>
    <row r="72" spans="3:13">
      <c r="C72" s="53" t="s">
        <v>128</v>
      </c>
      <c r="D72" s="53">
        <v>15</v>
      </c>
      <c r="F72" s="41" t="s">
        <v>1286</v>
      </c>
      <c r="G72" s="47">
        <v>15</v>
      </c>
      <c r="H72" s="61"/>
      <c r="I72" s="75" t="s">
        <v>221</v>
      </c>
      <c r="J72" s="69">
        <v>30</v>
      </c>
      <c r="K72" s="70" t="s">
        <v>222</v>
      </c>
      <c r="L72" s="75" t="s">
        <v>322</v>
      </c>
      <c r="M72" s="69">
        <v>73</v>
      </c>
    </row>
    <row r="73" spans="3:13">
      <c r="C73" s="53" t="s">
        <v>72</v>
      </c>
      <c r="D73" s="53">
        <v>16</v>
      </c>
      <c r="F73" s="41" t="s">
        <v>1287</v>
      </c>
      <c r="G73" s="47">
        <v>16</v>
      </c>
      <c r="H73" s="61"/>
      <c r="I73" s="80" t="s">
        <v>210</v>
      </c>
      <c r="J73" s="77">
        <v>32</v>
      </c>
      <c r="K73" s="78" t="s">
        <v>211</v>
      </c>
      <c r="L73" s="75" t="s">
        <v>327</v>
      </c>
      <c r="M73" s="69">
        <v>78</v>
      </c>
    </row>
    <row r="74" spans="3:13">
      <c r="C74" s="53" t="s">
        <v>73</v>
      </c>
      <c r="D74" s="53">
        <v>17</v>
      </c>
      <c r="F74" s="41" t="s">
        <v>1288</v>
      </c>
      <c r="G74" s="47">
        <v>17</v>
      </c>
      <c r="H74" s="61"/>
      <c r="I74" s="75"/>
      <c r="J74" s="69"/>
      <c r="K74" s="70"/>
      <c r="L74" s="75" t="s">
        <v>328</v>
      </c>
      <c r="M74" s="69">
        <v>79</v>
      </c>
    </row>
    <row r="75" spans="3:13">
      <c r="C75" s="53" t="s">
        <v>74</v>
      </c>
      <c r="D75" s="53">
        <v>18</v>
      </c>
      <c r="F75" s="41" t="s">
        <v>1289</v>
      </c>
      <c r="G75" s="47">
        <v>18</v>
      </c>
      <c r="H75" s="61"/>
      <c r="I75" s="75"/>
      <c r="J75" s="69"/>
      <c r="K75" s="70"/>
      <c r="L75" s="75" t="s">
        <v>329</v>
      </c>
      <c r="M75" s="69">
        <v>80</v>
      </c>
    </row>
    <row r="76" spans="3:13">
      <c r="C76" s="53" t="s">
        <v>75</v>
      </c>
      <c r="D76" s="53">
        <v>19</v>
      </c>
      <c r="F76" s="41" t="s">
        <v>1290</v>
      </c>
      <c r="G76" s="47">
        <v>19</v>
      </c>
      <c r="H76" s="61"/>
      <c r="I76" s="75"/>
      <c r="J76" s="69"/>
      <c r="K76" s="70"/>
      <c r="L76" s="75" t="s">
        <v>330</v>
      </c>
      <c r="M76" s="69">
        <v>81</v>
      </c>
    </row>
    <row r="77" spans="3:13">
      <c r="C77" s="53" t="s">
        <v>80</v>
      </c>
      <c r="D77" s="53">
        <v>20</v>
      </c>
      <c r="F77" s="41" t="s">
        <v>1291</v>
      </c>
      <c r="G77" s="47">
        <v>20</v>
      </c>
      <c r="H77" s="61"/>
      <c r="I77" s="75"/>
      <c r="J77" s="69"/>
      <c r="K77" s="70"/>
      <c r="L77" s="75" t="s">
        <v>331</v>
      </c>
      <c r="M77" s="69">
        <v>82</v>
      </c>
    </row>
    <row r="78" spans="3:13">
      <c r="C78" s="53" t="s">
        <v>83</v>
      </c>
      <c r="D78" s="53">
        <v>21</v>
      </c>
      <c r="F78" s="41" t="s">
        <v>1292</v>
      </c>
      <c r="G78" s="47">
        <v>21</v>
      </c>
      <c r="H78" s="61"/>
      <c r="I78" s="75"/>
      <c r="J78" s="69"/>
      <c r="K78" s="70"/>
      <c r="L78" s="75" t="s">
        <v>332</v>
      </c>
      <c r="M78" s="69">
        <v>83</v>
      </c>
    </row>
    <row r="79" spans="3:13">
      <c r="C79" s="53" t="s">
        <v>84</v>
      </c>
      <c r="D79" s="53">
        <v>22</v>
      </c>
      <c r="F79" s="41" t="s">
        <v>1293</v>
      </c>
      <c r="G79" s="47">
        <v>22</v>
      </c>
      <c r="H79" s="61"/>
      <c r="I79" s="75"/>
      <c r="J79" s="69"/>
      <c r="K79" s="70"/>
      <c r="L79" s="75" t="s">
        <v>335</v>
      </c>
      <c r="M79" s="69">
        <v>86</v>
      </c>
    </row>
    <row r="80" spans="3:13">
      <c r="C80" s="53" t="s">
        <v>85</v>
      </c>
      <c r="D80" s="53">
        <v>23</v>
      </c>
      <c r="F80" s="41" t="s">
        <v>1294</v>
      </c>
      <c r="G80" s="47">
        <v>23</v>
      </c>
      <c r="H80" s="61"/>
      <c r="I80" s="75"/>
      <c r="J80" s="69"/>
      <c r="K80" s="70"/>
      <c r="L80" s="89" t="s">
        <v>336</v>
      </c>
      <c r="M80" s="88">
        <v>87</v>
      </c>
    </row>
    <row r="81" spans="3:13">
      <c r="C81" s="53" t="s">
        <v>86</v>
      </c>
      <c r="D81" s="53">
        <v>24</v>
      </c>
      <c r="F81" s="41" t="s">
        <v>1295</v>
      </c>
      <c r="G81" s="47">
        <v>24</v>
      </c>
      <c r="H81" s="61"/>
      <c r="I81" s="75"/>
      <c r="J81" s="69"/>
      <c r="K81" s="70"/>
      <c r="L81" s="89" t="s">
        <v>337</v>
      </c>
      <c r="M81" s="88">
        <v>88</v>
      </c>
    </row>
    <row r="82" spans="3:13">
      <c r="C82" s="53" t="s">
        <v>247</v>
      </c>
      <c r="D82" s="53">
        <v>25</v>
      </c>
      <c r="F82" s="41" t="s">
        <v>1296</v>
      </c>
      <c r="G82" s="47">
        <v>25</v>
      </c>
      <c r="H82" s="61"/>
      <c r="I82" s="74"/>
      <c r="J82" s="69"/>
      <c r="K82" s="70"/>
    </row>
    <row r="83" spans="3:13">
      <c r="C83" s="53" t="s">
        <v>131</v>
      </c>
      <c r="D83" s="53">
        <v>26</v>
      </c>
      <c r="F83" s="41" t="s">
        <v>1297</v>
      </c>
      <c r="G83" s="47">
        <v>26</v>
      </c>
      <c r="H83" s="61"/>
      <c r="I83" s="74"/>
      <c r="J83" s="69"/>
      <c r="K83" s="70"/>
      <c r="L83" s="84" t="s">
        <v>339</v>
      </c>
      <c r="M83" s="84">
        <v>0</v>
      </c>
    </row>
    <row r="84" spans="3:13">
      <c r="C84" s="53" t="s">
        <v>133</v>
      </c>
      <c r="D84" s="53">
        <v>27</v>
      </c>
      <c r="F84" s="41" t="s">
        <v>1298</v>
      </c>
      <c r="G84" s="47">
        <v>27</v>
      </c>
      <c r="H84" s="61"/>
      <c r="I84" s="75"/>
      <c r="J84" s="69"/>
      <c r="K84" s="70"/>
      <c r="L84" s="84" t="s">
        <v>250</v>
      </c>
      <c r="M84" s="84">
        <v>1</v>
      </c>
    </row>
    <row r="85" spans="3:13">
      <c r="C85" s="53" t="s">
        <v>135</v>
      </c>
      <c r="D85" s="53">
        <v>28</v>
      </c>
      <c r="F85" s="41" t="s">
        <v>1299</v>
      </c>
      <c r="G85" s="47">
        <v>28</v>
      </c>
      <c r="H85" s="61"/>
      <c r="I85" s="75"/>
      <c r="J85" s="69"/>
      <c r="K85" s="70"/>
      <c r="L85" s="84" t="s">
        <v>251</v>
      </c>
      <c r="M85" s="84">
        <v>2</v>
      </c>
    </row>
    <row r="86" spans="3:13">
      <c r="C86" s="53" t="s">
        <v>137</v>
      </c>
      <c r="D86" s="53">
        <v>29</v>
      </c>
      <c r="F86" s="41" t="s">
        <v>1300</v>
      </c>
      <c r="G86" s="47">
        <v>29</v>
      </c>
      <c r="H86" s="61"/>
      <c r="I86" s="75"/>
      <c r="J86" s="69"/>
      <c r="K86" s="70"/>
      <c r="L86" s="84" t="s">
        <v>252</v>
      </c>
      <c r="M86" s="84">
        <v>3</v>
      </c>
    </row>
    <row r="87" spans="3:13">
      <c r="C87" s="53" t="s">
        <v>139</v>
      </c>
      <c r="D87" s="53">
        <v>30</v>
      </c>
      <c r="F87" s="41" t="s">
        <v>1301</v>
      </c>
      <c r="G87" s="47">
        <v>30</v>
      </c>
      <c r="H87" s="61"/>
      <c r="I87" s="75"/>
      <c r="J87" s="69"/>
      <c r="K87" s="70"/>
      <c r="L87" s="85" t="s">
        <v>253</v>
      </c>
      <c r="M87" s="84">
        <v>4</v>
      </c>
    </row>
    <row r="88" spans="3:13">
      <c r="C88" s="53" t="s">
        <v>81</v>
      </c>
      <c r="D88" s="53">
        <v>31</v>
      </c>
      <c r="F88" s="41" t="s">
        <v>1302</v>
      </c>
      <c r="G88" s="47">
        <v>31</v>
      </c>
      <c r="H88" s="61"/>
      <c r="I88" s="75"/>
      <c r="J88" s="69"/>
      <c r="K88" s="70"/>
      <c r="L88" s="85" t="s">
        <v>254</v>
      </c>
      <c r="M88" s="84">
        <v>5</v>
      </c>
    </row>
    <row r="89" spans="3:13">
      <c r="C89" s="53" t="s">
        <v>141</v>
      </c>
      <c r="D89" s="53">
        <v>32</v>
      </c>
      <c r="F89" s="41" t="s">
        <v>1303</v>
      </c>
      <c r="G89" s="47">
        <v>32</v>
      </c>
      <c r="H89" s="61"/>
      <c r="I89" s="75"/>
      <c r="J89" s="69"/>
      <c r="K89" s="70"/>
      <c r="L89" s="85" t="s">
        <v>255</v>
      </c>
      <c r="M89" s="84">
        <v>6</v>
      </c>
    </row>
    <row r="90" spans="3:13">
      <c r="C90" s="53" t="s">
        <v>143</v>
      </c>
      <c r="D90" s="53">
        <v>33</v>
      </c>
      <c r="F90" s="41" t="s">
        <v>1304</v>
      </c>
      <c r="G90" s="47">
        <v>33</v>
      </c>
      <c r="H90" s="61"/>
      <c r="I90" s="75"/>
      <c r="J90" s="69"/>
      <c r="K90" s="70"/>
      <c r="L90" s="85" t="s">
        <v>256</v>
      </c>
      <c r="M90" s="84">
        <v>7</v>
      </c>
    </row>
    <row r="91" spans="3:13">
      <c r="C91" s="53" t="s">
        <v>145</v>
      </c>
      <c r="D91" s="53">
        <v>34</v>
      </c>
      <c r="F91" s="41" t="s">
        <v>1305</v>
      </c>
      <c r="G91" s="47">
        <v>34</v>
      </c>
      <c r="H91" s="61"/>
      <c r="I91" s="74"/>
      <c r="J91" s="69"/>
      <c r="K91" s="70"/>
      <c r="L91" s="86" t="s">
        <v>257</v>
      </c>
      <c r="M91" s="84">
        <v>8</v>
      </c>
    </row>
    <row r="92" spans="3:13">
      <c r="C92" s="53" t="s">
        <v>147</v>
      </c>
      <c r="D92" s="53">
        <v>35</v>
      </c>
      <c r="F92" s="55" t="s">
        <v>1247</v>
      </c>
      <c r="G92" s="53">
        <v>35</v>
      </c>
      <c r="H92" s="61"/>
      <c r="I92" s="74"/>
      <c r="J92" s="69"/>
      <c r="K92" s="70"/>
      <c r="L92" s="85" t="s">
        <v>258</v>
      </c>
      <c r="M92" s="84">
        <v>9</v>
      </c>
    </row>
    <row r="93" spans="3:13">
      <c r="C93" s="53" t="s">
        <v>149</v>
      </c>
      <c r="D93" s="53">
        <v>36</v>
      </c>
      <c r="F93" s="41" t="s">
        <v>1306</v>
      </c>
      <c r="G93" s="47">
        <v>36</v>
      </c>
      <c r="H93" s="61"/>
      <c r="I93" s="74"/>
      <c r="J93" s="69"/>
      <c r="K93" s="70"/>
      <c r="L93" s="85" t="s">
        <v>259</v>
      </c>
      <c r="M93" s="84">
        <v>10</v>
      </c>
    </row>
    <row r="94" spans="3:13">
      <c r="C94" s="53" t="s">
        <v>151</v>
      </c>
      <c r="D94" s="53">
        <v>37</v>
      </c>
      <c r="F94" s="41" t="s">
        <v>1307</v>
      </c>
      <c r="G94" s="47">
        <v>37</v>
      </c>
      <c r="H94" s="61"/>
      <c r="I94" s="74"/>
      <c r="J94" s="69"/>
      <c r="K94" s="70"/>
      <c r="L94" s="84" t="s">
        <v>260</v>
      </c>
      <c r="M94" s="84">
        <v>11</v>
      </c>
    </row>
    <row r="95" spans="3:13">
      <c r="C95" s="53" t="s">
        <v>152</v>
      </c>
      <c r="D95" s="53">
        <v>38</v>
      </c>
      <c r="F95" s="41" t="s">
        <v>1308</v>
      </c>
      <c r="G95" s="47">
        <v>38</v>
      </c>
      <c r="H95" s="61"/>
      <c r="I95" s="74"/>
      <c r="J95" s="69"/>
      <c r="K95" s="70"/>
      <c r="L95" s="84" t="s">
        <v>261</v>
      </c>
      <c r="M95" s="84">
        <v>12</v>
      </c>
    </row>
    <row r="96" spans="3:13">
      <c r="C96" s="53" t="s">
        <v>248</v>
      </c>
      <c r="D96" s="53">
        <v>39</v>
      </c>
      <c r="F96" s="55" t="s">
        <v>1241</v>
      </c>
      <c r="G96" s="53">
        <v>39</v>
      </c>
      <c r="H96" s="61"/>
      <c r="I96" s="75"/>
      <c r="J96" s="69"/>
      <c r="K96" s="70"/>
      <c r="L96" s="86" t="s">
        <v>262</v>
      </c>
      <c r="M96" s="84">
        <v>13</v>
      </c>
    </row>
    <row r="97" spans="3:13">
      <c r="C97" s="53" t="s">
        <v>249</v>
      </c>
      <c r="D97" s="53">
        <v>40</v>
      </c>
      <c r="F97" s="55" t="s">
        <v>1242</v>
      </c>
      <c r="G97" s="53">
        <v>40</v>
      </c>
      <c r="H97" s="61"/>
      <c r="I97" s="75"/>
      <c r="J97" s="69"/>
      <c r="K97" s="70"/>
      <c r="L97" s="86" t="s">
        <v>263</v>
      </c>
      <c r="M97" s="84">
        <v>14</v>
      </c>
    </row>
    <row r="98" spans="3:13">
      <c r="C98" s="53" t="s">
        <v>237</v>
      </c>
      <c r="D98" s="53">
        <v>41</v>
      </c>
      <c r="F98" s="41" t="s">
        <v>1309</v>
      </c>
      <c r="G98" s="47">
        <v>41</v>
      </c>
      <c r="H98" s="61"/>
      <c r="I98" s="75"/>
      <c r="J98" s="69"/>
      <c r="K98" s="70"/>
      <c r="L98" s="86" t="s">
        <v>264</v>
      </c>
      <c r="M98" s="84">
        <v>15</v>
      </c>
    </row>
    <row r="99" spans="3:13">
      <c r="C99" s="83" t="s">
        <v>238</v>
      </c>
      <c r="D99" s="53">
        <v>42</v>
      </c>
      <c r="F99" s="41" t="s">
        <v>1310</v>
      </c>
      <c r="G99" s="47">
        <v>42</v>
      </c>
      <c r="H99" s="61"/>
      <c r="I99" s="75"/>
      <c r="J99" s="69"/>
      <c r="K99" s="70"/>
      <c r="L99" s="86" t="s">
        <v>265</v>
      </c>
      <c r="M99" s="84">
        <v>16</v>
      </c>
    </row>
    <row r="100" spans="3:13">
      <c r="F100" s="55" t="s">
        <v>1248</v>
      </c>
      <c r="G100" s="53">
        <v>43</v>
      </c>
      <c r="H100" s="61"/>
      <c r="I100" s="69"/>
      <c r="J100" s="69"/>
      <c r="K100" s="70"/>
      <c r="L100" s="86" t="s">
        <v>266</v>
      </c>
      <c r="M100" s="84">
        <v>17</v>
      </c>
    </row>
    <row r="101" spans="3:13">
      <c r="F101" s="55" t="s">
        <v>1249</v>
      </c>
      <c r="G101" s="53">
        <v>44</v>
      </c>
      <c r="H101" s="61"/>
      <c r="I101" s="69"/>
      <c r="J101" s="69"/>
      <c r="K101" s="70"/>
      <c r="L101" s="86" t="s">
        <v>267</v>
      </c>
      <c r="M101" s="84">
        <v>18</v>
      </c>
    </row>
    <row r="102" spans="3:13">
      <c r="F102" s="55" t="s">
        <v>1243</v>
      </c>
      <c r="G102" s="53">
        <v>45</v>
      </c>
      <c r="H102" s="61"/>
      <c r="I102" s="75"/>
      <c r="J102" s="69"/>
      <c r="K102" s="70"/>
      <c r="L102" s="86" t="s">
        <v>268</v>
      </c>
      <c r="M102" s="84">
        <v>19</v>
      </c>
    </row>
    <row r="103" spans="3:13">
      <c r="F103" s="55" t="s">
        <v>1244</v>
      </c>
      <c r="G103" s="53">
        <v>46</v>
      </c>
      <c r="H103" s="61"/>
      <c r="I103" s="75"/>
      <c r="J103" s="69"/>
      <c r="K103" s="70"/>
      <c r="L103" s="86" t="s">
        <v>269</v>
      </c>
      <c r="M103" s="84">
        <v>20</v>
      </c>
    </row>
    <row r="104" spans="3:13">
      <c r="F104" s="55" t="s">
        <v>1238</v>
      </c>
      <c r="G104" s="53">
        <v>47</v>
      </c>
      <c r="H104" s="61"/>
      <c r="I104" s="75"/>
      <c r="J104" s="69"/>
      <c r="K104" s="70"/>
      <c r="L104" s="86" t="s">
        <v>270</v>
      </c>
      <c r="M104" s="84">
        <v>21</v>
      </c>
    </row>
    <row r="105" spans="3:13">
      <c r="F105" s="55" t="s">
        <v>1240</v>
      </c>
      <c r="G105" s="53">
        <v>48</v>
      </c>
      <c r="H105" s="61"/>
      <c r="I105" s="62"/>
      <c r="L105" s="86" t="s">
        <v>271</v>
      </c>
      <c r="M105" s="84">
        <v>22</v>
      </c>
    </row>
    <row r="106" spans="3:13">
      <c r="F106" s="49"/>
      <c r="H106" s="61"/>
      <c r="I106" s="62"/>
      <c r="L106" s="86" t="s">
        <v>272</v>
      </c>
      <c r="M106" s="84">
        <v>23</v>
      </c>
    </row>
    <row r="107" spans="3:13">
      <c r="F107" s="49"/>
      <c r="H107" s="61"/>
      <c r="I107" s="62"/>
      <c r="L107" s="85" t="s">
        <v>273</v>
      </c>
      <c r="M107" s="84">
        <v>24</v>
      </c>
    </row>
    <row r="108" spans="3:13">
      <c r="F108" s="49"/>
      <c r="H108" s="61"/>
      <c r="I108" s="62"/>
      <c r="L108" s="85" t="s">
        <v>274</v>
      </c>
      <c r="M108" s="84">
        <v>25</v>
      </c>
    </row>
    <row r="109" spans="3:13">
      <c r="F109" s="49"/>
      <c r="H109" s="61"/>
      <c r="I109" s="62"/>
      <c r="L109" s="86" t="s">
        <v>275</v>
      </c>
      <c r="M109" s="84">
        <v>26</v>
      </c>
    </row>
    <row r="110" spans="3:13">
      <c r="F110" s="49"/>
      <c r="H110" s="61"/>
      <c r="I110" s="62"/>
      <c r="L110" s="86" t="s">
        <v>276</v>
      </c>
      <c r="M110" s="84">
        <v>27</v>
      </c>
    </row>
    <row r="111" spans="3:13">
      <c r="F111" s="49"/>
      <c r="H111" s="61"/>
      <c r="I111" s="62"/>
      <c r="L111" s="86" t="s">
        <v>277</v>
      </c>
      <c r="M111" s="84">
        <v>28</v>
      </c>
    </row>
    <row r="112" spans="3:13">
      <c r="F112" s="49"/>
      <c r="H112" s="61"/>
      <c r="I112" s="62"/>
      <c r="L112" s="86" t="s">
        <v>278</v>
      </c>
      <c r="M112" s="84">
        <v>29</v>
      </c>
    </row>
    <row r="113" spans="6:13">
      <c r="F113" s="49"/>
      <c r="H113" s="61"/>
      <c r="I113" s="62"/>
      <c r="L113" s="86" t="s">
        <v>279</v>
      </c>
      <c r="M113" s="84">
        <v>30</v>
      </c>
    </row>
    <row r="114" spans="6:13">
      <c r="F114" s="49"/>
      <c r="H114" s="61"/>
      <c r="I114" s="62"/>
      <c r="L114" s="86" t="s">
        <v>280</v>
      </c>
      <c r="M114" s="84">
        <v>31</v>
      </c>
    </row>
    <row r="115" spans="6:13">
      <c r="F115" s="49"/>
      <c r="H115" s="61"/>
      <c r="I115" s="62"/>
      <c r="L115" s="86" t="s">
        <v>281</v>
      </c>
      <c r="M115" s="84">
        <v>32</v>
      </c>
    </row>
    <row r="116" spans="6:13">
      <c r="F116" s="49"/>
      <c r="H116" s="61"/>
      <c r="I116" s="62"/>
      <c r="L116" s="85" t="s">
        <v>286</v>
      </c>
      <c r="M116" s="84">
        <v>37</v>
      </c>
    </row>
    <row r="117" spans="6:13">
      <c r="F117" s="49"/>
      <c r="H117" s="61"/>
      <c r="I117" s="62"/>
      <c r="L117" s="86" t="s">
        <v>289</v>
      </c>
      <c r="M117" s="84">
        <v>40</v>
      </c>
    </row>
    <row r="118" spans="6:13">
      <c r="F118" s="49"/>
      <c r="H118" s="61"/>
      <c r="I118" s="62"/>
      <c r="L118" s="86" t="s">
        <v>290</v>
      </c>
      <c r="M118" s="84">
        <v>41</v>
      </c>
    </row>
    <row r="119" spans="6:13">
      <c r="F119" s="49"/>
      <c r="H119" s="61"/>
      <c r="I119" s="62"/>
      <c r="L119" s="84" t="s">
        <v>291</v>
      </c>
      <c r="M119" s="84">
        <v>42</v>
      </c>
    </row>
    <row r="120" spans="6:13">
      <c r="F120" s="49"/>
      <c r="H120" s="61"/>
      <c r="I120" s="62"/>
      <c r="L120" s="86" t="s">
        <v>296</v>
      </c>
      <c r="M120" s="84">
        <v>47</v>
      </c>
    </row>
    <row r="121" spans="6:13">
      <c r="F121" s="49"/>
      <c r="H121" s="61"/>
      <c r="I121" s="62"/>
      <c r="L121" s="86" t="s">
        <v>297</v>
      </c>
      <c r="M121" s="84">
        <v>48</v>
      </c>
    </row>
    <row r="122" spans="6:13">
      <c r="F122" s="49"/>
      <c r="H122" s="61"/>
      <c r="I122" s="62"/>
      <c r="L122" s="86" t="s">
        <v>298</v>
      </c>
      <c r="M122" s="84">
        <v>49</v>
      </c>
    </row>
    <row r="123" spans="6:13">
      <c r="F123" s="49"/>
      <c r="H123" s="61"/>
      <c r="I123" s="62"/>
      <c r="L123" s="86" t="s">
        <v>299</v>
      </c>
      <c r="M123" s="84">
        <v>50</v>
      </c>
    </row>
    <row r="124" spans="6:13">
      <c r="F124" s="49"/>
      <c r="H124" s="61"/>
      <c r="I124" s="62"/>
      <c r="L124" s="86" t="s">
        <v>300</v>
      </c>
      <c r="M124" s="84">
        <v>51</v>
      </c>
    </row>
    <row r="125" spans="6:13">
      <c r="F125" s="49"/>
      <c r="H125" s="61"/>
      <c r="I125" s="62"/>
      <c r="L125" s="86" t="s">
        <v>301</v>
      </c>
      <c r="M125" s="84">
        <v>52</v>
      </c>
    </row>
    <row r="126" spans="6:13">
      <c r="F126" s="49"/>
      <c r="H126" s="61"/>
      <c r="I126" s="62"/>
      <c r="L126" s="86" t="s">
        <v>302</v>
      </c>
      <c r="M126" s="84">
        <v>53</v>
      </c>
    </row>
    <row r="127" spans="6:13">
      <c r="F127" s="49"/>
      <c r="H127" s="61"/>
      <c r="I127" s="62"/>
      <c r="L127" s="86" t="s">
        <v>304</v>
      </c>
      <c r="M127" s="84">
        <v>55</v>
      </c>
    </row>
    <row r="128" spans="6:13">
      <c r="F128" s="49"/>
      <c r="H128" s="61"/>
      <c r="I128" s="62"/>
      <c r="L128" s="86" t="s">
        <v>305</v>
      </c>
      <c r="M128" s="84">
        <v>56</v>
      </c>
    </row>
    <row r="129" spans="6:13">
      <c r="F129" s="49"/>
      <c r="H129" s="61"/>
      <c r="I129" s="62"/>
      <c r="L129" s="86" t="s">
        <v>306</v>
      </c>
      <c r="M129" s="84">
        <v>57</v>
      </c>
    </row>
    <row r="130" spans="6:13">
      <c r="F130" s="49"/>
      <c r="H130" s="61"/>
      <c r="I130" s="62"/>
      <c r="L130" s="86" t="s">
        <v>307</v>
      </c>
      <c r="M130" s="84">
        <v>58</v>
      </c>
    </row>
    <row r="131" spans="6:13">
      <c r="F131" s="49"/>
      <c r="H131" s="61"/>
      <c r="I131" s="62"/>
      <c r="L131" s="86" t="s">
        <v>308</v>
      </c>
      <c r="M131" s="84">
        <v>59</v>
      </c>
    </row>
    <row r="132" spans="6:13">
      <c r="F132" s="49"/>
      <c r="H132" s="61"/>
      <c r="I132" s="62"/>
      <c r="L132" s="86" t="s">
        <v>309</v>
      </c>
      <c r="M132" s="84">
        <v>60</v>
      </c>
    </row>
    <row r="133" spans="6:13">
      <c r="F133" s="49"/>
      <c r="H133" s="61"/>
      <c r="I133" s="62"/>
      <c r="L133" s="86" t="s">
        <v>310</v>
      </c>
      <c r="M133" s="84">
        <v>61</v>
      </c>
    </row>
    <row r="134" spans="6:13">
      <c r="F134" s="49"/>
      <c r="H134" s="61"/>
      <c r="I134" s="62"/>
      <c r="L134" s="86" t="s">
        <v>311</v>
      </c>
      <c r="M134" s="84">
        <v>62</v>
      </c>
    </row>
    <row r="135" spans="6:13">
      <c r="H135" s="61"/>
      <c r="I135" s="62"/>
      <c r="L135" s="86" t="s">
        <v>312</v>
      </c>
      <c r="M135" s="84">
        <v>63</v>
      </c>
    </row>
    <row r="136" spans="6:13">
      <c r="H136" s="61"/>
      <c r="I136" s="62"/>
      <c r="L136" s="86" t="s">
        <v>313</v>
      </c>
      <c r="M136" s="84">
        <v>64</v>
      </c>
    </row>
    <row r="137" spans="6:13">
      <c r="H137" s="61"/>
      <c r="L137" s="86" t="s">
        <v>314</v>
      </c>
      <c r="M137" s="84">
        <v>65</v>
      </c>
    </row>
    <row r="138" spans="6:13">
      <c r="H138" s="61"/>
      <c r="L138" s="86" t="s">
        <v>315</v>
      </c>
      <c r="M138" s="84">
        <v>66</v>
      </c>
    </row>
    <row r="139" spans="6:13">
      <c r="H139" s="61"/>
      <c r="L139" s="86" t="s">
        <v>316</v>
      </c>
      <c r="M139" s="84">
        <v>67</v>
      </c>
    </row>
    <row r="140" spans="6:13">
      <c r="H140" s="61"/>
      <c r="L140" s="86" t="s">
        <v>317</v>
      </c>
      <c r="M140" s="84">
        <v>68</v>
      </c>
    </row>
    <row r="141" spans="6:13">
      <c r="H141" s="61"/>
      <c r="L141" s="86" t="s">
        <v>318</v>
      </c>
      <c r="M141" s="84">
        <v>69</v>
      </c>
    </row>
    <row r="142" spans="6:13">
      <c r="H142" s="61"/>
      <c r="L142" s="86" t="s">
        <v>323</v>
      </c>
      <c r="M142" s="84">
        <v>74</v>
      </c>
    </row>
    <row r="143" spans="6:13">
      <c r="H143" s="61"/>
      <c r="L143" s="86" t="s">
        <v>324</v>
      </c>
      <c r="M143" s="84">
        <v>75</v>
      </c>
    </row>
    <row r="144" spans="6:13">
      <c r="H144" s="61"/>
      <c r="L144" s="86" t="s">
        <v>325</v>
      </c>
      <c r="M144" s="84">
        <v>76</v>
      </c>
    </row>
    <row r="145" spans="8:13">
      <c r="H145" s="61"/>
      <c r="L145" s="86" t="s">
        <v>326</v>
      </c>
      <c r="M145" s="84">
        <v>77</v>
      </c>
    </row>
    <row r="146" spans="8:13">
      <c r="H146" s="61"/>
      <c r="L146" s="86" t="s">
        <v>333</v>
      </c>
      <c r="M146" s="84">
        <v>84</v>
      </c>
    </row>
    <row r="147" spans="8:13">
      <c r="H147" s="61"/>
      <c r="L147" s="86" t="s">
        <v>334</v>
      </c>
      <c r="M147" s="84">
        <v>85</v>
      </c>
    </row>
    <row r="148" spans="8:13">
      <c r="H148" s="61"/>
      <c r="L148" s="86" t="s">
        <v>338</v>
      </c>
      <c r="M148" s="84">
        <v>89</v>
      </c>
    </row>
    <row r="149" spans="8:13">
      <c r="H149" s="61"/>
    </row>
    <row r="150" spans="8:13">
      <c r="H150" s="61"/>
    </row>
    <row r="151" spans="8:13">
      <c r="H151" s="61"/>
    </row>
    <row r="152" spans="8:13">
      <c r="H152" s="61"/>
    </row>
    <row r="153" spans="8:13">
      <c r="H153" s="61"/>
    </row>
    <row r="154" spans="8:13">
      <c r="H154" s="61"/>
    </row>
    <row r="155" spans="8:13">
      <c r="H155" s="61"/>
    </row>
    <row r="156" spans="8:13">
      <c r="H156" s="61"/>
    </row>
    <row r="157" spans="8:13">
      <c r="H157" s="61"/>
    </row>
    <row r="158" spans="8:13">
      <c r="H158" s="61"/>
    </row>
    <row r="159" spans="8:13">
      <c r="H159" s="61"/>
    </row>
    <row r="160" spans="8:13">
      <c r="H160" s="61"/>
    </row>
    <row r="161" spans="8:8">
      <c r="H161" s="61"/>
    </row>
    <row r="162" spans="8:8">
      <c r="H162" s="61"/>
    </row>
    <row r="163" spans="8:8">
      <c r="H163" s="61"/>
    </row>
    <row r="164" spans="8:8">
      <c r="H164" s="61"/>
    </row>
    <row r="165" spans="8:8">
      <c r="H165" s="61"/>
    </row>
    <row r="166" spans="8:8">
      <c r="H166" s="61"/>
    </row>
    <row r="167" spans="8:8">
      <c r="H167" s="61"/>
    </row>
    <row r="168" spans="8:8">
      <c r="H168" s="61"/>
    </row>
    <row r="169" spans="8:8">
      <c r="H169" s="61"/>
    </row>
    <row r="170" spans="8:8">
      <c r="H170" s="61"/>
    </row>
    <row r="171" spans="8:8">
      <c r="H171" s="61"/>
    </row>
    <row r="172" spans="8:8">
      <c r="H172" s="61"/>
    </row>
    <row r="173" spans="8:8">
      <c r="H173" s="61"/>
    </row>
    <row r="174" spans="8:8">
      <c r="H174" s="61"/>
    </row>
    <row r="175" spans="8:8">
      <c r="H175" s="61"/>
    </row>
    <row r="176" spans="8:8">
      <c r="H176" s="61"/>
    </row>
    <row r="177" spans="8:8">
      <c r="H177" s="61"/>
    </row>
    <row r="178" spans="8:8">
      <c r="H178" s="61"/>
    </row>
    <row r="179" spans="8:8">
      <c r="H179" s="61"/>
    </row>
    <row r="180" spans="8:8">
      <c r="H180" s="61"/>
    </row>
    <row r="181" spans="8:8">
      <c r="H181" s="61"/>
    </row>
    <row r="182" spans="8:8">
      <c r="H182" s="61"/>
    </row>
    <row r="183" spans="8:8">
      <c r="H183" s="61"/>
    </row>
    <row r="184" spans="8:8">
      <c r="H184" s="61"/>
    </row>
    <row r="185" spans="8:8">
      <c r="H185" s="61"/>
    </row>
    <row r="186" spans="8:8">
      <c r="H186" s="61"/>
    </row>
    <row r="187" spans="8:8">
      <c r="H187" s="61"/>
    </row>
    <row r="188" spans="8:8">
      <c r="H188" s="61"/>
    </row>
    <row r="189" spans="8:8">
      <c r="H189" s="61"/>
    </row>
    <row r="190" spans="8:8">
      <c r="H190" s="61"/>
    </row>
    <row r="191" spans="8:8">
      <c r="H191" s="61"/>
    </row>
  </sheetData>
  <phoneticPr fontId="7"/>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2:AC47"/>
  <sheetViews>
    <sheetView workbookViewId="0">
      <selection activeCell="M17" sqref="M17"/>
    </sheetView>
  </sheetViews>
  <sheetFormatPr defaultRowHeight="12"/>
  <cols>
    <col min="1" max="2" width="1.5703125" style="630" customWidth="1"/>
    <col min="3" max="3" width="3" style="630" customWidth="1"/>
    <col min="4" max="4" width="43.5703125" style="630" customWidth="1"/>
    <col min="5" max="7" width="10.5703125" style="630" customWidth="1"/>
    <col min="8" max="8" width="41.85546875" style="638" customWidth="1"/>
    <col min="9" max="9" width="10.5703125" style="630" customWidth="1"/>
    <col min="10" max="11" width="9.28515625" style="630" customWidth="1"/>
    <col min="12" max="12" width="11.42578125" style="639" customWidth="1"/>
    <col min="13" max="13" width="11.42578125" style="630" customWidth="1"/>
    <col min="14" max="15" width="15" style="630" customWidth="1"/>
    <col min="16" max="22" width="12.7109375" style="630" customWidth="1"/>
    <col min="23" max="23" width="19" style="630" customWidth="1"/>
    <col min="24" max="24" width="12.7109375" style="630" customWidth="1"/>
    <col min="25" max="25" width="14.5703125" style="630" customWidth="1"/>
    <col min="26" max="27" width="16" style="630" customWidth="1"/>
    <col min="28" max="28" width="18.7109375" style="639" customWidth="1"/>
    <col min="29" max="29" width="31.5703125" style="630" customWidth="1"/>
    <col min="30" max="16384" width="9.140625" style="661"/>
  </cols>
  <sheetData>
    <row r="2" spans="1:29">
      <c r="B2" s="633"/>
      <c r="C2" s="637"/>
    </row>
    <row r="3" spans="1:29">
      <c r="B3" s="633"/>
      <c r="C3" s="637"/>
    </row>
    <row r="4" spans="1:29" ht="33.75">
      <c r="A4" s="631"/>
      <c r="B4" s="631"/>
      <c r="C4" s="640"/>
      <c r="D4" s="657" t="s">
        <v>1357</v>
      </c>
      <c r="E4" s="658"/>
      <c r="F4" s="658"/>
      <c r="G4" s="659"/>
      <c r="H4" s="641"/>
      <c r="I4" s="642"/>
      <c r="J4" s="643" t="s">
        <v>1358</v>
      </c>
      <c r="K4" s="643"/>
      <c r="L4" s="643" t="s">
        <v>1359</v>
      </c>
      <c r="M4" s="643"/>
      <c r="N4" s="643" t="s">
        <v>1360</v>
      </c>
      <c r="O4" s="643"/>
      <c r="P4" s="643" t="s">
        <v>1361</v>
      </c>
      <c r="Q4" s="643"/>
      <c r="R4" s="643"/>
      <c r="S4" s="643"/>
      <c r="T4" s="643" t="s">
        <v>1362</v>
      </c>
      <c r="U4" s="643"/>
      <c r="V4" s="643"/>
      <c r="W4" s="643"/>
      <c r="X4" s="643"/>
      <c r="Y4" s="660" t="s">
        <v>1363</v>
      </c>
      <c r="Z4" s="643"/>
      <c r="AA4" s="643"/>
      <c r="AB4" s="642" t="s">
        <v>1364</v>
      </c>
      <c r="AC4" s="644" t="s">
        <v>1365</v>
      </c>
    </row>
    <row r="5" spans="1:29" ht="40.5">
      <c r="A5" s="632"/>
      <c r="B5" s="634"/>
      <c r="C5" s="634"/>
      <c r="D5" s="645" t="s">
        <v>1366</v>
      </c>
      <c r="E5" s="645" t="s">
        <v>1367</v>
      </c>
      <c r="F5" s="667" t="s">
        <v>1390</v>
      </c>
      <c r="G5" s="667" t="s">
        <v>1391</v>
      </c>
      <c r="H5" s="648" t="s">
        <v>1369</v>
      </c>
      <c r="I5" s="649" t="s">
        <v>1370</v>
      </c>
      <c r="J5" s="645" t="s">
        <v>1204</v>
      </c>
      <c r="K5" s="645" t="s">
        <v>1371</v>
      </c>
      <c r="L5" s="645" t="s">
        <v>1372</v>
      </c>
      <c r="M5" s="645" t="s">
        <v>1373</v>
      </c>
      <c r="N5" s="645" t="s">
        <v>1374</v>
      </c>
      <c r="O5" s="645" t="s">
        <v>1375</v>
      </c>
      <c r="P5" s="650" t="s">
        <v>1376</v>
      </c>
      <c r="Q5" s="651" t="s">
        <v>1377</v>
      </c>
      <c r="R5" s="650" t="s">
        <v>1378</v>
      </c>
      <c r="S5" s="650" t="s">
        <v>1379</v>
      </c>
      <c r="T5" s="650" t="s">
        <v>1205</v>
      </c>
      <c r="U5" s="650" t="s">
        <v>1206</v>
      </c>
      <c r="V5" s="650" t="s">
        <v>1207</v>
      </c>
      <c r="W5" s="650" t="s">
        <v>1329</v>
      </c>
      <c r="X5" s="650" t="s">
        <v>1330</v>
      </c>
      <c r="Y5" s="645" t="s">
        <v>1380</v>
      </c>
      <c r="Z5" s="645" t="s">
        <v>1381</v>
      </c>
      <c r="AA5" s="645" t="s">
        <v>1382</v>
      </c>
      <c r="AB5" s="645" t="s">
        <v>1383</v>
      </c>
      <c r="AC5" s="652"/>
    </row>
    <row r="6" spans="1:29">
      <c r="B6" s="635"/>
      <c r="C6" s="635">
        <v>1</v>
      </c>
      <c r="D6" s="662" t="s">
        <v>29</v>
      </c>
      <c r="E6" s="653" t="s">
        <v>1331</v>
      </c>
      <c r="F6" s="653" t="s">
        <v>1332</v>
      </c>
      <c r="G6" s="653" t="s">
        <v>1332</v>
      </c>
      <c r="H6" s="654" t="s">
        <v>72</v>
      </c>
      <c r="I6" s="653" t="s">
        <v>87</v>
      </c>
      <c r="J6" s="653" t="s">
        <v>30</v>
      </c>
      <c r="K6" s="653" t="s">
        <v>87</v>
      </c>
      <c r="L6" s="653" t="s">
        <v>1332</v>
      </c>
      <c r="M6" s="653" t="s">
        <v>0</v>
      </c>
      <c r="N6" s="653" t="s">
        <v>1332</v>
      </c>
      <c r="O6" s="655" t="s">
        <v>1393</v>
      </c>
      <c r="P6" s="653" t="s">
        <v>1332</v>
      </c>
      <c r="Q6" s="653" t="s">
        <v>1394</v>
      </c>
      <c r="R6" s="653" t="s">
        <v>1332</v>
      </c>
      <c r="S6" s="653" t="s">
        <v>1332</v>
      </c>
      <c r="T6" s="653" t="s">
        <v>1332</v>
      </c>
      <c r="U6" s="653" t="s">
        <v>1332</v>
      </c>
      <c r="V6" s="653" t="s">
        <v>0</v>
      </c>
      <c r="W6" s="653" t="s">
        <v>0</v>
      </c>
      <c r="X6" s="653" t="s">
        <v>1332</v>
      </c>
      <c r="Y6" s="653" t="s">
        <v>1395</v>
      </c>
      <c r="Z6" s="653" t="s">
        <v>87</v>
      </c>
      <c r="AA6" s="653" t="s">
        <v>87</v>
      </c>
      <c r="AB6" s="653" t="s">
        <v>87</v>
      </c>
      <c r="AC6" s="656"/>
    </row>
    <row r="7" spans="1:29">
      <c r="C7" s="630">
        <v>2</v>
      </c>
      <c r="D7" s="662" t="s">
        <v>31</v>
      </c>
      <c r="E7" s="653" t="s">
        <v>1333</v>
      </c>
      <c r="F7" s="653" t="s">
        <v>1332</v>
      </c>
      <c r="G7" s="653" t="s">
        <v>1332</v>
      </c>
      <c r="H7" s="654" t="s">
        <v>73</v>
      </c>
      <c r="I7" s="653" t="s">
        <v>87</v>
      </c>
      <c r="J7" s="653" t="s">
        <v>30</v>
      </c>
      <c r="K7" s="653" t="s">
        <v>87</v>
      </c>
      <c r="L7" s="653" t="s">
        <v>1332</v>
      </c>
      <c r="M7" s="653" t="s">
        <v>0</v>
      </c>
      <c r="N7" s="653" t="s">
        <v>1332</v>
      </c>
      <c r="O7" s="655" t="s">
        <v>1393</v>
      </c>
      <c r="P7" s="653" t="s">
        <v>1332</v>
      </c>
      <c r="Q7" s="653" t="s">
        <v>1394</v>
      </c>
      <c r="R7" s="653" t="s">
        <v>1332</v>
      </c>
      <c r="S7" s="653" t="s">
        <v>1332</v>
      </c>
      <c r="T7" s="653" t="s">
        <v>1332</v>
      </c>
      <c r="U7" s="653" t="s">
        <v>1332</v>
      </c>
      <c r="V7" s="653" t="s">
        <v>0</v>
      </c>
      <c r="W7" s="653" t="s">
        <v>0</v>
      </c>
      <c r="X7" s="653" t="s">
        <v>1332</v>
      </c>
      <c r="Y7" s="653" t="s">
        <v>1395</v>
      </c>
      <c r="Z7" s="653" t="s">
        <v>87</v>
      </c>
      <c r="AA7" s="653" t="s">
        <v>87</v>
      </c>
      <c r="AB7" s="653" t="s">
        <v>87</v>
      </c>
      <c r="AC7" s="656"/>
    </row>
    <row r="8" spans="1:29">
      <c r="B8" s="635"/>
      <c r="C8" s="635">
        <v>3</v>
      </c>
      <c r="D8" s="662" t="s">
        <v>32</v>
      </c>
      <c r="E8" s="653" t="s">
        <v>1335</v>
      </c>
      <c r="F8" s="653" t="s">
        <v>1332</v>
      </c>
      <c r="G8" s="653" t="s">
        <v>1332</v>
      </c>
      <c r="H8" s="654" t="s">
        <v>74</v>
      </c>
      <c r="I8" s="653" t="s">
        <v>87</v>
      </c>
      <c r="J8" s="653" t="s">
        <v>30</v>
      </c>
      <c r="K8" s="653" t="s">
        <v>87</v>
      </c>
      <c r="L8" s="653" t="s">
        <v>1332</v>
      </c>
      <c r="M8" s="653" t="s">
        <v>0</v>
      </c>
      <c r="N8" s="653" t="s">
        <v>1332</v>
      </c>
      <c r="O8" s="655" t="s">
        <v>1396</v>
      </c>
      <c r="P8" s="653" t="s">
        <v>1332</v>
      </c>
      <c r="Q8" s="653" t="s">
        <v>1394</v>
      </c>
      <c r="R8" s="653" t="s">
        <v>1332</v>
      </c>
      <c r="S8" s="653" t="s">
        <v>1332</v>
      </c>
      <c r="T8" s="653" t="s">
        <v>1332</v>
      </c>
      <c r="U8" s="653" t="s">
        <v>1332</v>
      </c>
      <c r="V8" s="653" t="s">
        <v>0</v>
      </c>
      <c r="W8" s="653" t="s">
        <v>0</v>
      </c>
      <c r="X8" s="653" t="s">
        <v>1332</v>
      </c>
      <c r="Y8" s="653" t="s">
        <v>1395</v>
      </c>
      <c r="Z8" s="653" t="s">
        <v>87</v>
      </c>
      <c r="AA8" s="653" t="s">
        <v>87</v>
      </c>
      <c r="AB8" s="653" t="s">
        <v>87</v>
      </c>
      <c r="AC8" s="656"/>
    </row>
    <row r="9" spans="1:29">
      <c r="B9" s="635"/>
      <c r="C9" s="635">
        <v>4</v>
      </c>
      <c r="D9" s="662" t="s">
        <v>33</v>
      </c>
      <c r="E9" s="653" t="s">
        <v>87</v>
      </c>
      <c r="F9" s="653" t="s">
        <v>87</v>
      </c>
      <c r="G9" s="653" t="s">
        <v>87</v>
      </c>
      <c r="H9" s="654" t="s">
        <v>75</v>
      </c>
      <c r="I9" s="653" t="s">
        <v>87</v>
      </c>
      <c r="J9" s="653"/>
      <c r="K9" s="653"/>
      <c r="L9" s="653"/>
      <c r="M9" s="653"/>
      <c r="N9" s="653"/>
      <c r="O9" s="655"/>
      <c r="P9" s="653"/>
      <c r="Q9" s="653"/>
      <c r="R9" s="653"/>
      <c r="S9" s="653"/>
      <c r="T9" s="653"/>
      <c r="U9" s="653"/>
      <c r="V9" s="653"/>
      <c r="W9" s="653"/>
      <c r="X9" s="653"/>
      <c r="Y9" s="653"/>
      <c r="Z9" s="653"/>
      <c r="AA9" s="653"/>
      <c r="AB9" s="653"/>
      <c r="AC9" s="656"/>
    </row>
    <row r="10" spans="1:29">
      <c r="C10" s="630">
        <v>5</v>
      </c>
      <c r="D10" s="662" t="s">
        <v>132</v>
      </c>
      <c r="E10" s="653" t="s">
        <v>1336</v>
      </c>
      <c r="F10" s="653" t="s">
        <v>1332</v>
      </c>
      <c r="G10" s="653" t="s">
        <v>1332</v>
      </c>
      <c r="H10" s="654" t="s">
        <v>133</v>
      </c>
      <c r="I10" s="653" t="s">
        <v>87</v>
      </c>
      <c r="J10" s="653" t="s">
        <v>30</v>
      </c>
      <c r="K10" s="653" t="s">
        <v>87</v>
      </c>
      <c r="L10" s="653" t="s">
        <v>1332</v>
      </c>
      <c r="M10" s="653" t="s">
        <v>0</v>
      </c>
      <c r="N10" s="653" t="s">
        <v>1332</v>
      </c>
      <c r="O10" s="655" t="s">
        <v>1393</v>
      </c>
      <c r="P10" s="653" t="s">
        <v>1332</v>
      </c>
      <c r="Q10" s="653" t="s">
        <v>1394</v>
      </c>
      <c r="R10" s="653" t="s">
        <v>1332</v>
      </c>
      <c r="S10" s="653" t="s">
        <v>1332</v>
      </c>
      <c r="T10" s="653" t="s">
        <v>1332</v>
      </c>
      <c r="U10" s="653" t="s">
        <v>1332</v>
      </c>
      <c r="V10" s="653" t="s">
        <v>0</v>
      </c>
      <c r="W10" s="653" t="s">
        <v>0</v>
      </c>
      <c r="X10" s="653" t="s">
        <v>1332</v>
      </c>
      <c r="Y10" s="653" t="s">
        <v>1395</v>
      </c>
      <c r="Z10" s="653" t="s">
        <v>87</v>
      </c>
      <c r="AA10" s="653" t="s">
        <v>87</v>
      </c>
      <c r="AB10" s="653" t="s">
        <v>87</v>
      </c>
      <c r="AC10" s="656"/>
    </row>
    <row r="11" spans="1:29">
      <c r="C11" s="635">
        <v>6</v>
      </c>
      <c r="D11" s="662" t="s">
        <v>134</v>
      </c>
      <c r="E11" s="653" t="s">
        <v>1337</v>
      </c>
      <c r="F11" s="653" t="s">
        <v>1332</v>
      </c>
      <c r="G11" s="653" t="s">
        <v>1332</v>
      </c>
      <c r="H11" s="654" t="s">
        <v>135</v>
      </c>
      <c r="I11" s="653" t="s">
        <v>87</v>
      </c>
      <c r="J11" s="653" t="s">
        <v>30</v>
      </c>
      <c r="K11" s="653" t="s">
        <v>87</v>
      </c>
      <c r="L11" s="653" t="s">
        <v>1332</v>
      </c>
      <c r="M11" s="653" t="s">
        <v>0</v>
      </c>
      <c r="N11" s="653" t="s">
        <v>1332</v>
      </c>
      <c r="O11" s="655" t="s">
        <v>1393</v>
      </c>
      <c r="P11" s="653" t="s">
        <v>1332</v>
      </c>
      <c r="Q11" s="653" t="s">
        <v>1394</v>
      </c>
      <c r="R11" s="653" t="s">
        <v>1332</v>
      </c>
      <c r="S11" s="653" t="s">
        <v>1332</v>
      </c>
      <c r="T11" s="653" t="s">
        <v>1332</v>
      </c>
      <c r="U11" s="653" t="s">
        <v>1332</v>
      </c>
      <c r="V11" s="653" t="s">
        <v>0</v>
      </c>
      <c r="W11" s="653" t="s">
        <v>0</v>
      </c>
      <c r="X11" s="653" t="s">
        <v>1332</v>
      </c>
      <c r="Y11" s="653" t="s">
        <v>1395</v>
      </c>
      <c r="Z11" s="653" t="s">
        <v>87</v>
      </c>
      <c r="AA11" s="653" t="s">
        <v>87</v>
      </c>
      <c r="AB11" s="653" t="s">
        <v>87</v>
      </c>
      <c r="AC11" s="656"/>
    </row>
    <row r="12" spans="1:29" ht="33.75">
      <c r="B12" s="636"/>
      <c r="C12" s="635">
        <v>7</v>
      </c>
      <c r="D12" s="662" t="s">
        <v>34</v>
      </c>
      <c r="E12" s="653" t="s">
        <v>1338</v>
      </c>
      <c r="F12" s="653" t="s">
        <v>1332</v>
      </c>
      <c r="G12" s="653" t="s">
        <v>1332</v>
      </c>
      <c r="H12" s="654" t="s">
        <v>76</v>
      </c>
      <c r="I12" s="653" t="s">
        <v>87</v>
      </c>
      <c r="J12" s="653" t="s">
        <v>185</v>
      </c>
      <c r="K12" s="653" t="s">
        <v>87</v>
      </c>
      <c r="L12" s="653" t="s">
        <v>1332</v>
      </c>
      <c r="M12" s="653" t="s">
        <v>0</v>
      </c>
      <c r="N12" s="653" t="s">
        <v>1332</v>
      </c>
      <c r="O12" s="629" t="s">
        <v>1397</v>
      </c>
      <c r="P12" s="653" t="s">
        <v>1332</v>
      </c>
      <c r="Q12" s="653" t="s">
        <v>1398</v>
      </c>
      <c r="R12" s="653" t="s">
        <v>1332</v>
      </c>
      <c r="S12" s="653" t="s">
        <v>1332</v>
      </c>
      <c r="T12" s="653" t="s">
        <v>1332</v>
      </c>
      <c r="U12" s="653" t="s">
        <v>1332</v>
      </c>
      <c r="V12" s="653" t="s">
        <v>0</v>
      </c>
      <c r="W12" s="653" t="s">
        <v>1332</v>
      </c>
      <c r="X12" s="653" t="s">
        <v>1332</v>
      </c>
      <c r="Y12" s="653" t="s">
        <v>1399</v>
      </c>
      <c r="Z12" s="653" t="s">
        <v>1400</v>
      </c>
      <c r="AA12" s="653" t="s">
        <v>1400</v>
      </c>
      <c r="AB12" s="653" t="s">
        <v>1332</v>
      </c>
      <c r="AC12" s="656" t="s">
        <v>1339</v>
      </c>
    </row>
    <row r="13" spans="1:29" ht="33.75">
      <c r="B13" s="636"/>
      <c r="C13" s="630">
        <v>8</v>
      </c>
      <c r="D13" s="662" t="s">
        <v>35</v>
      </c>
      <c r="E13" s="653" t="s">
        <v>1340</v>
      </c>
      <c r="F13" s="653" t="s">
        <v>1332</v>
      </c>
      <c r="G13" s="653" t="s">
        <v>1332</v>
      </c>
      <c r="H13" s="654" t="s">
        <v>77</v>
      </c>
      <c r="I13" s="653" t="s">
        <v>87</v>
      </c>
      <c r="J13" s="653" t="s">
        <v>185</v>
      </c>
      <c r="K13" s="653" t="s">
        <v>87</v>
      </c>
      <c r="L13" s="653" t="s">
        <v>1332</v>
      </c>
      <c r="M13" s="653" t="s">
        <v>0</v>
      </c>
      <c r="N13" s="653" t="s">
        <v>1332</v>
      </c>
      <c r="O13" s="629" t="s">
        <v>1397</v>
      </c>
      <c r="P13" s="653" t="s">
        <v>1332</v>
      </c>
      <c r="Q13" s="653" t="s">
        <v>1398</v>
      </c>
      <c r="R13" s="653" t="s">
        <v>1332</v>
      </c>
      <c r="S13" s="653" t="s">
        <v>1332</v>
      </c>
      <c r="T13" s="653" t="s">
        <v>1332</v>
      </c>
      <c r="U13" s="653" t="s">
        <v>1332</v>
      </c>
      <c r="V13" s="653" t="s">
        <v>0</v>
      </c>
      <c r="W13" s="653" t="s">
        <v>1332</v>
      </c>
      <c r="X13" s="653" t="s">
        <v>1332</v>
      </c>
      <c r="Y13" s="653" t="s">
        <v>1399</v>
      </c>
      <c r="Z13" s="653" t="s">
        <v>1400</v>
      </c>
      <c r="AA13" s="653" t="s">
        <v>1400</v>
      </c>
      <c r="AB13" s="653" t="s">
        <v>1332</v>
      </c>
      <c r="AC13" s="656" t="s">
        <v>1339</v>
      </c>
    </row>
    <row r="14" spans="1:29" ht="33.75">
      <c r="B14" s="636"/>
      <c r="C14" s="635">
        <v>9</v>
      </c>
      <c r="D14" s="662" t="s">
        <v>36</v>
      </c>
      <c r="E14" s="653" t="s">
        <v>1341</v>
      </c>
      <c r="F14" s="653" t="s">
        <v>1332</v>
      </c>
      <c r="G14" s="653" t="s">
        <v>1332</v>
      </c>
      <c r="H14" s="654" t="s">
        <v>78</v>
      </c>
      <c r="I14" s="653" t="s">
        <v>87</v>
      </c>
      <c r="J14" s="653" t="s">
        <v>185</v>
      </c>
      <c r="K14" s="653" t="s">
        <v>87</v>
      </c>
      <c r="L14" s="653" t="s">
        <v>1332</v>
      </c>
      <c r="M14" s="653" t="s">
        <v>0</v>
      </c>
      <c r="N14" s="653" t="s">
        <v>1332</v>
      </c>
      <c r="O14" s="629" t="s">
        <v>1397</v>
      </c>
      <c r="P14" s="653" t="s">
        <v>1332</v>
      </c>
      <c r="Q14" s="653" t="s">
        <v>1398</v>
      </c>
      <c r="R14" s="653" t="s">
        <v>1332</v>
      </c>
      <c r="S14" s="653" t="s">
        <v>1332</v>
      </c>
      <c r="T14" s="653" t="s">
        <v>1332</v>
      </c>
      <c r="U14" s="653" t="s">
        <v>1332</v>
      </c>
      <c r="V14" s="653" t="s">
        <v>0</v>
      </c>
      <c r="W14" s="653" t="s">
        <v>1332</v>
      </c>
      <c r="X14" s="653" t="s">
        <v>1332</v>
      </c>
      <c r="Y14" s="653" t="s">
        <v>1399</v>
      </c>
      <c r="Z14" s="653" t="s">
        <v>1400</v>
      </c>
      <c r="AA14" s="653" t="s">
        <v>1400</v>
      </c>
      <c r="AB14" s="653" t="s">
        <v>1332</v>
      </c>
      <c r="AC14" s="656" t="s">
        <v>1339</v>
      </c>
    </row>
    <row r="15" spans="1:29" ht="33.75">
      <c r="B15" s="636"/>
      <c r="C15" s="635">
        <v>10</v>
      </c>
      <c r="D15" s="662" t="s">
        <v>37</v>
      </c>
      <c r="E15" s="653" t="s">
        <v>1342</v>
      </c>
      <c r="F15" s="653" t="s">
        <v>1332</v>
      </c>
      <c r="G15" s="653" t="s">
        <v>1332</v>
      </c>
      <c r="H15" s="654" t="s">
        <v>79</v>
      </c>
      <c r="I15" s="653" t="s">
        <v>87</v>
      </c>
      <c r="J15" s="653" t="s">
        <v>185</v>
      </c>
      <c r="K15" s="653" t="s">
        <v>87</v>
      </c>
      <c r="L15" s="653" t="s">
        <v>1332</v>
      </c>
      <c r="M15" s="653" t="s">
        <v>0</v>
      </c>
      <c r="N15" s="653" t="s">
        <v>1332</v>
      </c>
      <c r="O15" s="629" t="s">
        <v>1397</v>
      </c>
      <c r="P15" s="653" t="s">
        <v>1332</v>
      </c>
      <c r="Q15" s="653" t="s">
        <v>1398</v>
      </c>
      <c r="R15" s="653" t="s">
        <v>1332</v>
      </c>
      <c r="S15" s="653" t="s">
        <v>1332</v>
      </c>
      <c r="T15" s="653" t="s">
        <v>1332</v>
      </c>
      <c r="U15" s="653" t="s">
        <v>1332</v>
      </c>
      <c r="V15" s="653" t="s">
        <v>0</v>
      </c>
      <c r="W15" s="653" t="s">
        <v>1332</v>
      </c>
      <c r="X15" s="653" t="s">
        <v>1332</v>
      </c>
      <c r="Y15" s="653" t="s">
        <v>1399</v>
      </c>
      <c r="Z15" s="653" t="s">
        <v>1400</v>
      </c>
      <c r="AA15" s="653" t="s">
        <v>1400</v>
      </c>
      <c r="AB15" s="653" t="s">
        <v>1332</v>
      </c>
      <c r="AC15" s="656" t="s">
        <v>1339</v>
      </c>
    </row>
    <row r="16" spans="1:29">
      <c r="B16" s="636"/>
      <c r="C16" s="630">
        <v>11</v>
      </c>
      <c r="D16" s="662" t="s">
        <v>124</v>
      </c>
      <c r="E16" s="653" t="s">
        <v>87</v>
      </c>
      <c r="F16" s="653" t="s">
        <v>87</v>
      </c>
      <c r="G16" s="653" t="s">
        <v>87</v>
      </c>
      <c r="H16" s="654" t="s">
        <v>125</v>
      </c>
      <c r="I16" s="653" t="s">
        <v>87</v>
      </c>
      <c r="J16" s="653"/>
      <c r="K16" s="653"/>
      <c r="L16" s="653"/>
      <c r="M16" s="653"/>
      <c r="N16" s="653"/>
      <c r="O16" s="655"/>
      <c r="P16" s="653"/>
      <c r="Q16" s="653"/>
      <c r="R16" s="653"/>
      <c r="S16" s="653"/>
      <c r="T16" s="653"/>
      <c r="U16" s="653"/>
      <c r="V16" s="653"/>
      <c r="W16" s="653"/>
      <c r="X16" s="653"/>
      <c r="Y16" s="653"/>
      <c r="Z16" s="653"/>
      <c r="AA16" s="653"/>
      <c r="AB16" s="654"/>
      <c r="AC16" s="656"/>
    </row>
    <row r="17" spans="2:29">
      <c r="B17" s="635"/>
      <c r="C17" s="635">
        <v>12</v>
      </c>
      <c r="D17" s="662" t="s">
        <v>126</v>
      </c>
      <c r="E17" s="653" t="s">
        <v>87</v>
      </c>
      <c r="F17" s="653" t="s">
        <v>87</v>
      </c>
      <c r="G17" s="653" t="s">
        <v>87</v>
      </c>
      <c r="H17" s="654" t="s">
        <v>1343</v>
      </c>
      <c r="I17" s="653" t="s">
        <v>87</v>
      </c>
      <c r="J17" s="653"/>
      <c r="K17" s="653"/>
      <c r="L17" s="653"/>
      <c r="M17" s="653"/>
      <c r="N17" s="653"/>
      <c r="O17" s="655"/>
      <c r="P17" s="653"/>
      <c r="Q17" s="653"/>
      <c r="R17" s="653"/>
      <c r="S17" s="653"/>
      <c r="T17" s="653"/>
      <c r="U17" s="653"/>
      <c r="V17" s="653"/>
      <c r="W17" s="653"/>
      <c r="X17" s="653"/>
      <c r="Y17" s="653"/>
      <c r="Z17" s="653"/>
      <c r="AA17" s="653"/>
      <c r="AB17" s="654"/>
      <c r="AC17" s="656"/>
    </row>
    <row r="18" spans="2:29">
      <c r="B18" s="635"/>
      <c r="C18" s="635">
        <v>13</v>
      </c>
      <c r="D18" s="662" t="s">
        <v>127</v>
      </c>
      <c r="E18" s="653" t="s">
        <v>87</v>
      </c>
      <c r="F18" s="653" t="s">
        <v>87</v>
      </c>
      <c r="G18" s="653" t="s">
        <v>87</v>
      </c>
      <c r="H18" s="654" t="s">
        <v>128</v>
      </c>
      <c r="I18" s="653" t="s">
        <v>87</v>
      </c>
      <c r="J18" s="653"/>
      <c r="K18" s="653"/>
      <c r="L18" s="653"/>
      <c r="M18" s="653"/>
      <c r="N18" s="653"/>
      <c r="O18" s="655"/>
      <c r="P18" s="653"/>
      <c r="Q18" s="653"/>
      <c r="R18" s="653"/>
      <c r="S18" s="653"/>
      <c r="T18" s="653"/>
      <c r="U18" s="653"/>
      <c r="V18" s="653"/>
      <c r="W18" s="653"/>
      <c r="X18" s="653"/>
      <c r="Y18" s="653"/>
      <c r="Z18" s="653"/>
      <c r="AA18" s="653"/>
      <c r="AB18" s="654"/>
      <c r="AC18" s="656"/>
    </row>
    <row r="19" spans="2:29">
      <c r="B19" s="635"/>
      <c r="C19" s="630">
        <v>14</v>
      </c>
      <c r="D19" s="662" t="s">
        <v>1344</v>
      </c>
      <c r="E19" s="653" t="s">
        <v>87</v>
      </c>
      <c r="F19" s="653" t="s">
        <v>1332</v>
      </c>
      <c r="G19" s="653" t="s">
        <v>1332</v>
      </c>
      <c r="H19" s="654" t="s">
        <v>80</v>
      </c>
      <c r="I19" s="653" t="s">
        <v>87</v>
      </c>
      <c r="J19" s="653" t="s">
        <v>30</v>
      </c>
      <c r="K19" s="653" t="s">
        <v>87</v>
      </c>
      <c r="L19" s="653" t="s">
        <v>1332</v>
      </c>
      <c r="M19" s="653" t="s">
        <v>0</v>
      </c>
      <c r="N19" s="653" t="s">
        <v>0</v>
      </c>
      <c r="O19" s="655" t="s">
        <v>87</v>
      </c>
      <c r="P19" s="653" t="s">
        <v>1332</v>
      </c>
      <c r="Q19" s="653" t="s">
        <v>1398</v>
      </c>
      <c r="R19" s="653" t="s">
        <v>1332</v>
      </c>
      <c r="S19" s="653" t="s">
        <v>0</v>
      </c>
      <c r="T19" s="627" t="s">
        <v>1332</v>
      </c>
      <c r="U19" s="653" t="s">
        <v>1332</v>
      </c>
      <c r="V19" s="653" t="s">
        <v>0</v>
      </c>
      <c r="W19" s="653" t="s">
        <v>0</v>
      </c>
      <c r="X19" s="653" t="s">
        <v>1332</v>
      </c>
      <c r="Y19" s="653" t="s">
        <v>1334</v>
      </c>
      <c r="Z19" s="653" t="s">
        <v>87</v>
      </c>
      <c r="AA19" s="653" t="s">
        <v>87</v>
      </c>
      <c r="AB19" s="653" t="s">
        <v>87</v>
      </c>
      <c r="AC19" s="656"/>
    </row>
    <row r="20" spans="2:29">
      <c r="B20" s="636"/>
      <c r="C20" s="635">
        <v>15</v>
      </c>
      <c r="D20" s="662" t="s">
        <v>1345</v>
      </c>
      <c r="E20" s="653" t="s">
        <v>87</v>
      </c>
      <c r="F20" s="653" t="s">
        <v>1392</v>
      </c>
      <c r="G20" s="653" t="s">
        <v>1392</v>
      </c>
      <c r="H20" s="654" t="s">
        <v>82</v>
      </c>
      <c r="I20" s="653" t="s">
        <v>87</v>
      </c>
      <c r="J20" s="653" t="s">
        <v>185</v>
      </c>
      <c r="K20" s="653" t="s">
        <v>87</v>
      </c>
      <c r="L20" s="653" t="s">
        <v>1332</v>
      </c>
      <c r="M20" s="653" t="s">
        <v>0</v>
      </c>
      <c r="N20" s="653" t="s">
        <v>0</v>
      </c>
      <c r="O20" s="655" t="s">
        <v>87</v>
      </c>
      <c r="P20" s="653" t="s">
        <v>1332</v>
      </c>
      <c r="Q20" s="653" t="s">
        <v>1398</v>
      </c>
      <c r="R20" s="653" t="s">
        <v>1332</v>
      </c>
      <c r="S20" s="653" t="s">
        <v>1332</v>
      </c>
      <c r="T20" s="653" t="s">
        <v>0</v>
      </c>
      <c r="U20" s="653" t="s">
        <v>1332</v>
      </c>
      <c r="V20" s="653" t="s">
        <v>0</v>
      </c>
      <c r="W20" s="653" t="s">
        <v>1332</v>
      </c>
      <c r="X20" s="653" t="s">
        <v>0</v>
      </c>
      <c r="Y20" s="653" t="s">
        <v>1400</v>
      </c>
      <c r="Z20" s="653" t="s">
        <v>87</v>
      </c>
      <c r="AA20" s="653" t="s">
        <v>87</v>
      </c>
      <c r="AB20" s="653" t="s">
        <v>87</v>
      </c>
      <c r="AC20" s="656"/>
    </row>
    <row r="21" spans="2:29">
      <c r="C21" s="630">
        <v>16</v>
      </c>
      <c r="D21" s="662" t="s">
        <v>130</v>
      </c>
      <c r="E21" s="653" t="s">
        <v>87</v>
      </c>
      <c r="F21" s="653" t="s">
        <v>87</v>
      </c>
      <c r="G21" s="653" t="s">
        <v>87</v>
      </c>
      <c r="H21" s="654" t="s">
        <v>131</v>
      </c>
      <c r="I21" s="653" t="s">
        <v>87</v>
      </c>
      <c r="J21" s="653"/>
      <c r="K21" s="653"/>
      <c r="L21" s="653"/>
      <c r="M21" s="653"/>
      <c r="N21" s="653"/>
      <c r="O21" s="655"/>
      <c r="P21" s="653"/>
      <c r="Q21" s="653"/>
      <c r="R21" s="653"/>
      <c r="S21" s="653"/>
      <c r="T21" s="653"/>
      <c r="U21" s="653"/>
      <c r="V21" s="653"/>
      <c r="W21" s="653"/>
      <c r="X21" s="653"/>
      <c r="Y21" s="653"/>
      <c r="Z21" s="653"/>
      <c r="AA21" s="653"/>
      <c r="AB21" s="653"/>
      <c r="AC21" s="656"/>
    </row>
    <row r="22" spans="2:29">
      <c r="B22" s="635"/>
      <c r="C22" s="635">
        <v>17</v>
      </c>
      <c r="D22" s="662" t="s">
        <v>38</v>
      </c>
      <c r="E22" s="653" t="s">
        <v>87</v>
      </c>
      <c r="F22" s="653" t="s">
        <v>87</v>
      </c>
      <c r="G22" s="653" t="s">
        <v>87</v>
      </c>
      <c r="H22" s="654" t="s">
        <v>83</v>
      </c>
      <c r="I22" s="653" t="s">
        <v>87</v>
      </c>
      <c r="J22" s="653"/>
      <c r="K22" s="653"/>
      <c r="L22" s="653"/>
      <c r="M22" s="653"/>
      <c r="N22" s="653"/>
      <c r="O22" s="655"/>
      <c r="P22" s="653"/>
      <c r="Q22" s="653"/>
      <c r="R22" s="653"/>
      <c r="S22" s="653"/>
      <c r="T22" s="653"/>
      <c r="U22" s="653"/>
      <c r="V22" s="653"/>
      <c r="W22" s="653"/>
      <c r="X22" s="653"/>
      <c r="Y22" s="653"/>
      <c r="Z22" s="653"/>
      <c r="AA22" s="653"/>
      <c r="AB22" s="653"/>
      <c r="AC22" s="656"/>
    </row>
    <row r="23" spans="2:29">
      <c r="B23" s="635"/>
      <c r="C23" s="635">
        <v>18</v>
      </c>
      <c r="D23" s="662" t="s">
        <v>39</v>
      </c>
      <c r="E23" s="653" t="s">
        <v>87</v>
      </c>
      <c r="F23" s="653" t="s">
        <v>87</v>
      </c>
      <c r="G23" s="653" t="s">
        <v>87</v>
      </c>
      <c r="H23" s="654" t="s">
        <v>84</v>
      </c>
      <c r="I23" s="653" t="s">
        <v>87</v>
      </c>
      <c r="J23" s="653"/>
      <c r="K23" s="653"/>
      <c r="L23" s="653"/>
      <c r="M23" s="653"/>
      <c r="N23" s="653"/>
      <c r="O23" s="655"/>
      <c r="P23" s="653"/>
      <c r="Q23" s="653"/>
      <c r="R23" s="653"/>
      <c r="S23" s="653"/>
      <c r="T23" s="653"/>
      <c r="U23" s="653"/>
      <c r="V23" s="653"/>
      <c r="W23" s="653"/>
      <c r="X23" s="653"/>
      <c r="Y23" s="653"/>
      <c r="Z23" s="653"/>
      <c r="AA23" s="653"/>
      <c r="AB23" s="653"/>
      <c r="AC23" s="656"/>
    </row>
    <row r="24" spans="2:29">
      <c r="B24" s="635"/>
      <c r="C24" s="635">
        <v>19</v>
      </c>
      <c r="D24" s="662" t="s">
        <v>40</v>
      </c>
      <c r="E24" s="653" t="s">
        <v>87</v>
      </c>
      <c r="F24" s="653" t="s">
        <v>87</v>
      </c>
      <c r="G24" s="653" t="s">
        <v>87</v>
      </c>
      <c r="H24" s="654" t="s">
        <v>85</v>
      </c>
      <c r="I24" s="653" t="s">
        <v>87</v>
      </c>
      <c r="J24" s="653"/>
      <c r="K24" s="653"/>
      <c r="L24" s="653"/>
      <c r="M24" s="653"/>
      <c r="N24" s="653"/>
      <c r="O24" s="655"/>
      <c r="P24" s="653"/>
      <c r="Q24" s="653"/>
      <c r="R24" s="653"/>
      <c r="S24" s="653"/>
      <c r="T24" s="653"/>
      <c r="U24" s="653"/>
      <c r="V24" s="653"/>
      <c r="W24" s="653"/>
      <c r="X24" s="653"/>
      <c r="Y24" s="653"/>
      <c r="Z24" s="653"/>
      <c r="AA24" s="653"/>
      <c r="AB24" s="653"/>
      <c r="AC24" s="656"/>
    </row>
    <row r="25" spans="2:29">
      <c r="B25" s="635"/>
      <c r="C25" s="635">
        <v>20</v>
      </c>
      <c r="D25" s="662" t="s">
        <v>41</v>
      </c>
      <c r="E25" s="653" t="s">
        <v>87</v>
      </c>
      <c r="F25" s="653" t="s">
        <v>87</v>
      </c>
      <c r="G25" s="653" t="s">
        <v>87</v>
      </c>
      <c r="H25" s="654" t="s">
        <v>86</v>
      </c>
      <c r="I25" s="653" t="s">
        <v>87</v>
      </c>
      <c r="J25" s="653"/>
      <c r="K25" s="653"/>
      <c r="L25" s="653"/>
      <c r="M25" s="653"/>
      <c r="N25" s="653"/>
      <c r="O25" s="655"/>
      <c r="P25" s="653"/>
      <c r="Q25" s="653"/>
      <c r="R25" s="653"/>
      <c r="S25" s="653"/>
      <c r="T25" s="653"/>
      <c r="U25" s="653"/>
      <c r="V25" s="653"/>
      <c r="W25" s="653"/>
      <c r="X25" s="653"/>
      <c r="Y25" s="653"/>
      <c r="Z25" s="653"/>
      <c r="AA25" s="653"/>
      <c r="AB25" s="653"/>
      <c r="AC25" s="656"/>
    </row>
    <row r="26" spans="2:29">
      <c r="B26" s="635"/>
      <c r="C26" s="635">
        <v>21</v>
      </c>
      <c r="D26" s="662" t="s">
        <v>1346</v>
      </c>
      <c r="E26" s="653" t="s">
        <v>87</v>
      </c>
      <c r="F26" s="653" t="s">
        <v>87</v>
      </c>
      <c r="G26" s="653" t="s">
        <v>87</v>
      </c>
      <c r="H26" s="654" t="s">
        <v>247</v>
      </c>
      <c r="I26" s="653" t="s">
        <v>87</v>
      </c>
      <c r="J26" s="653"/>
      <c r="K26" s="653"/>
      <c r="L26" s="653"/>
      <c r="M26" s="653"/>
      <c r="N26" s="653"/>
      <c r="O26" s="655"/>
      <c r="P26" s="653"/>
      <c r="Q26" s="653"/>
      <c r="R26" s="653"/>
      <c r="S26" s="653"/>
      <c r="T26" s="653"/>
      <c r="U26" s="653"/>
      <c r="V26" s="653"/>
      <c r="W26" s="653"/>
      <c r="X26" s="653"/>
      <c r="Y26" s="653"/>
      <c r="Z26" s="653"/>
      <c r="AA26" s="653"/>
      <c r="AB26" s="653"/>
      <c r="AC26" s="656"/>
    </row>
    <row r="27" spans="2:29">
      <c r="C27" s="630">
        <v>25</v>
      </c>
      <c r="D27" s="662" t="s">
        <v>1347</v>
      </c>
      <c r="E27" s="653" t="s">
        <v>87</v>
      </c>
      <c r="F27" s="653" t="s">
        <v>87</v>
      </c>
      <c r="G27" s="653" t="s">
        <v>87</v>
      </c>
      <c r="H27" s="654" t="s">
        <v>249</v>
      </c>
      <c r="I27" s="653" t="s">
        <v>87</v>
      </c>
      <c r="J27" s="653"/>
      <c r="K27" s="653"/>
      <c r="L27" s="653"/>
      <c r="M27" s="653"/>
      <c r="N27" s="653"/>
      <c r="O27" s="655"/>
      <c r="P27" s="653"/>
      <c r="Q27" s="653"/>
      <c r="R27" s="653"/>
      <c r="S27" s="653"/>
      <c r="T27" s="653"/>
      <c r="U27" s="653"/>
      <c r="V27" s="653"/>
      <c r="W27" s="653"/>
      <c r="X27" s="653"/>
      <c r="Y27" s="653"/>
      <c r="Z27" s="653"/>
      <c r="AA27" s="653"/>
      <c r="AB27" s="653"/>
      <c r="AC27" s="656"/>
    </row>
    <row r="28" spans="2:29">
      <c r="C28" s="630">
        <v>26</v>
      </c>
      <c r="D28" s="662" t="s">
        <v>1348</v>
      </c>
      <c r="E28" s="653" t="s">
        <v>87</v>
      </c>
      <c r="F28" s="653" t="s">
        <v>87</v>
      </c>
      <c r="G28" s="653" t="s">
        <v>87</v>
      </c>
      <c r="H28" s="654" t="s">
        <v>1349</v>
      </c>
      <c r="I28" s="653" t="s">
        <v>87</v>
      </c>
      <c r="J28" s="653"/>
      <c r="K28" s="653"/>
      <c r="L28" s="653"/>
      <c r="M28" s="653"/>
      <c r="N28" s="653"/>
      <c r="O28" s="655"/>
      <c r="P28" s="653"/>
      <c r="Q28" s="653"/>
      <c r="R28" s="653"/>
      <c r="S28" s="653"/>
      <c r="T28" s="653"/>
      <c r="U28" s="653"/>
      <c r="V28" s="653"/>
      <c r="W28" s="653"/>
      <c r="X28" s="653"/>
      <c r="Y28" s="653"/>
      <c r="Z28" s="653"/>
      <c r="AA28" s="653"/>
      <c r="AB28" s="653"/>
      <c r="AC28" s="656"/>
    </row>
    <row r="29" spans="2:29">
      <c r="C29" s="630">
        <v>27</v>
      </c>
      <c r="D29" s="662" t="s">
        <v>144</v>
      </c>
      <c r="E29" s="653" t="s">
        <v>87</v>
      </c>
      <c r="F29" s="653" t="s">
        <v>87</v>
      </c>
      <c r="G29" s="653" t="s">
        <v>87</v>
      </c>
      <c r="H29" s="654" t="s">
        <v>145</v>
      </c>
      <c r="I29" s="653" t="s">
        <v>87</v>
      </c>
      <c r="J29" s="653"/>
      <c r="K29" s="653"/>
      <c r="L29" s="653"/>
      <c r="M29" s="653"/>
      <c r="N29" s="653"/>
      <c r="O29" s="655"/>
      <c r="P29" s="653"/>
      <c r="Q29" s="653"/>
      <c r="R29" s="653"/>
      <c r="S29" s="653"/>
      <c r="T29" s="653"/>
      <c r="U29" s="653"/>
      <c r="V29" s="653"/>
      <c r="W29" s="653"/>
      <c r="X29" s="653"/>
      <c r="Y29" s="653"/>
      <c r="Z29" s="653"/>
      <c r="AA29" s="653"/>
      <c r="AB29" s="653"/>
      <c r="AC29" s="656"/>
    </row>
    <row r="30" spans="2:29">
      <c r="C30" s="630">
        <v>28</v>
      </c>
      <c r="D30" s="662" t="s">
        <v>146</v>
      </c>
      <c r="E30" s="653" t="s">
        <v>87</v>
      </c>
      <c r="F30" s="653" t="s">
        <v>87</v>
      </c>
      <c r="G30" s="653" t="s">
        <v>87</v>
      </c>
      <c r="H30" s="654" t="s">
        <v>147</v>
      </c>
      <c r="I30" s="653" t="s">
        <v>87</v>
      </c>
      <c r="J30" s="653"/>
      <c r="K30" s="653"/>
      <c r="L30" s="653"/>
      <c r="M30" s="653"/>
      <c r="N30" s="653"/>
      <c r="O30" s="655"/>
      <c r="P30" s="653"/>
      <c r="Q30" s="653"/>
      <c r="R30" s="653"/>
      <c r="S30" s="653"/>
      <c r="T30" s="653"/>
      <c r="U30" s="653"/>
      <c r="V30" s="653"/>
      <c r="W30" s="653"/>
      <c r="X30" s="653"/>
      <c r="Y30" s="653"/>
      <c r="Z30" s="653"/>
      <c r="AA30" s="653"/>
      <c r="AB30" s="653"/>
      <c r="AC30" s="656"/>
    </row>
    <row r="31" spans="2:29">
      <c r="C31" s="630">
        <v>29</v>
      </c>
      <c r="D31" s="662" t="s">
        <v>148</v>
      </c>
      <c r="E31" s="653" t="s">
        <v>87</v>
      </c>
      <c r="F31" s="653" t="s">
        <v>87</v>
      </c>
      <c r="G31" s="653" t="s">
        <v>87</v>
      </c>
      <c r="H31" s="654" t="s">
        <v>149</v>
      </c>
      <c r="I31" s="653" t="s">
        <v>87</v>
      </c>
      <c r="J31" s="653"/>
      <c r="K31" s="653"/>
      <c r="L31" s="653"/>
      <c r="M31" s="653"/>
      <c r="N31" s="653"/>
      <c r="O31" s="655"/>
      <c r="P31" s="653"/>
      <c r="Q31" s="653"/>
      <c r="R31" s="653"/>
      <c r="S31" s="653"/>
      <c r="T31" s="653"/>
      <c r="U31" s="653"/>
      <c r="V31" s="653"/>
      <c r="W31" s="653"/>
      <c r="X31" s="653"/>
      <c r="Y31" s="653"/>
      <c r="Z31" s="653"/>
      <c r="AA31" s="653"/>
      <c r="AB31" s="653"/>
      <c r="AC31" s="656"/>
    </row>
    <row r="32" spans="2:29">
      <c r="C32" s="630">
        <v>30</v>
      </c>
      <c r="D32" s="662" t="s">
        <v>150</v>
      </c>
      <c r="E32" s="653" t="s">
        <v>87</v>
      </c>
      <c r="F32" s="653" t="s">
        <v>87</v>
      </c>
      <c r="G32" s="653" t="s">
        <v>87</v>
      </c>
      <c r="H32" s="654" t="s">
        <v>151</v>
      </c>
      <c r="I32" s="653" t="s">
        <v>87</v>
      </c>
      <c r="J32" s="653"/>
      <c r="K32" s="653"/>
      <c r="L32" s="653"/>
      <c r="M32" s="653"/>
      <c r="N32" s="653"/>
      <c r="O32" s="655"/>
      <c r="P32" s="653"/>
      <c r="Q32" s="653"/>
      <c r="R32" s="653"/>
      <c r="S32" s="653"/>
      <c r="T32" s="653"/>
      <c r="U32" s="653"/>
      <c r="V32" s="653"/>
      <c r="W32" s="653"/>
      <c r="X32" s="653"/>
      <c r="Y32" s="653"/>
      <c r="Z32" s="653"/>
      <c r="AA32" s="653"/>
      <c r="AB32" s="653"/>
      <c r="AC32" s="656"/>
    </row>
    <row r="33" spans="2:29">
      <c r="B33" s="636"/>
      <c r="C33" s="636">
        <v>31</v>
      </c>
      <c r="D33" s="662" t="s">
        <v>1350</v>
      </c>
      <c r="E33" s="653" t="s">
        <v>87</v>
      </c>
      <c r="F33" s="653" t="s">
        <v>87</v>
      </c>
      <c r="G33" s="653" t="s">
        <v>87</v>
      </c>
      <c r="H33" s="654" t="s">
        <v>99</v>
      </c>
      <c r="I33" s="653" t="s">
        <v>87</v>
      </c>
      <c r="J33" s="653"/>
      <c r="K33" s="653"/>
      <c r="L33" s="653"/>
      <c r="M33" s="653"/>
      <c r="N33" s="653"/>
      <c r="O33" s="655"/>
      <c r="P33" s="653"/>
      <c r="Q33" s="653"/>
      <c r="R33" s="653"/>
      <c r="S33" s="653"/>
      <c r="T33" s="653"/>
      <c r="U33" s="653"/>
      <c r="V33" s="653"/>
      <c r="W33" s="653"/>
      <c r="X33" s="653"/>
      <c r="Y33" s="653"/>
      <c r="Z33" s="653"/>
      <c r="AA33" s="653"/>
      <c r="AB33" s="653"/>
      <c r="AC33" s="656"/>
    </row>
    <row r="34" spans="2:29">
      <c r="B34" s="636"/>
      <c r="C34" s="636">
        <v>32</v>
      </c>
      <c r="D34" s="662" t="s">
        <v>95</v>
      </c>
      <c r="E34" s="653" t="s">
        <v>87</v>
      </c>
      <c r="F34" s="653" t="s">
        <v>87</v>
      </c>
      <c r="G34" s="653" t="s">
        <v>87</v>
      </c>
      <c r="H34" s="654" t="s">
        <v>96</v>
      </c>
      <c r="I34" s="653" t="s">
        <v>87</v>
      </c>
      <c r="J34" s="653"/>
      <c r="K34" s="653"/>
      <c r="L34" s="653"/>
      <c r="M34" s="653"/>
      <c r="N34" s="653"/>
      <c r="O34" s="655"/>
      <c r="P34" s="653"/>
      <c r="Q34" s="653"/>
      <c r="R34" s="653"/>
      <c r="S34" s="653"/>
      <c r="T34" s="653"/>
      <c r="U34" s="653"/>
      <c r="V34" s="653"/>
      <c r="W34" s="653"/>
      <c r="X34" s="653"/>
      <c r="Y34" s="653"/>
      <c r="Z34" s="653"/>
      <c r="AA34" s="653"/>
      <c r="AB34" s="653"/>
      <c r="AC34" s="656"/>
    </row>
    <row r="35" spans="2:29">
      <c r="B35" s="636"/>
      <c r="C35" s="636">
        <v>33</v>
      </c>
      <c r="D35" s="662" t="s">
        <v>1208</v>
      </c>
      <c r="E35" s="653" t="s">
        <v>87</v>
      </c>
      <c r="F35" s="653" t="s">
        <v>87</v>
      </c>
      <c r="G35" s="653" t="s">
        <v>87</v>
      </c>
      <c r="H35" s="654" t="s">
        <v>102</v>
      </c>
      <c r="I35" s="653" t="s">
        <v>87</v>
      </c>
      <c r="J35" s="653"/>
      <c r="K35" s="653"/>
      <c r="L35" s="653"/>
      <c r="M35" s="653"/>
      <c r="N35" s="653"/>
      <c r="O35" s="655"/>
      <c r="P35" s="653"/>
      <c r="Q35" s="653"/>
      <c r="R35" s="653"/>
      <c r="S35" s="653"/>
      <c r="T35" s="653"/>
      <c r="U35" s="653"/>
      <c r="V35" s="653"/>
      <c r="W35" s="653"/>
      <c r="X35" s="653"/>
      <c r="Y35" s="653"/>
      <c r="Z35" s="653"/>
      <c r="AA35" s="653"/>
      <c r="AB35" s="653"/>
      <c r="AC35" s="656"/>
    </row>
    <row r="36" spans="2:29">
      <c r="B36" s="636"/>
      <c r="C36" s="636">
        <v>34</v>
      </c>
      <c r="D36" s="662" t="s">
        <v>105</v>
      </c>
      <c r="E36" s="653" t="s">
        <v>87</v>
      </c>
      <c r="F36" s="653" t="s">
        <v>87</v>
      </c>
      <c r="G36" s="653" t="s">
        <v>87</v>
      </c>
      <c r="H36" s="654" t="s">
        <v>106</v>
      </c>
      <c r="I36" s="653" t="s">
        <v>87</v>
      </c>
      <c r="J36" s="653"/>
      <c r="K36" s="653"/>
      <c r="L36" s="653"/>
      <c r="M36" s="653"/>
      <c r="N36" s="653"/>
      <c r="O36" s="655"/>
      <c r="P36" s="653"/>
      <c r="Q36" s="653"/>
      <c r="R36" s="653"/>
      <c r="S36" s="653"/>
      <c r="T36" s="653"/>
      <c r="U36" s="653"/>
      <c r="V36" s="653"/>
      <c r="W36" s="653"/>
      <c r="X36" s="653"/>
      <c r="Y36" s="653"/>
      <c r="Z36" s="653"/>
      <c r="AA36" s="653"/>
      <c r="AB36" s="653"/>
      <c r="AC36" s="656"/>
    </row>
    <row r="37" spans="2:29">
      <c r="B37" s="636"/>
      <c r="C37" s="636">
        <v>35</v>
      </c>
      <c r="D37" s="662" t="s">
        <v>109</v>
      </c>
      <c r="E37" s="653" t="s">
        <v>87</v>
      </c>
      <c r="F37" s="653" t="s">
        <v>87</v>
      </c>
      <c r="G37" s="653" t="s">
        <v>87</v>
      </c>
      <c r="H37" s="654" t="s">
        <v>110</v>
      </c>
      <c r="I37" s="653" t="s">
        <v>87</v>
      </c>
      <c r="J37" s="653"/>
      <c r="K37" s="653"/>
      <c r="L37" s="653"/>
      <c r="M37" s="653"/>
      <c r="N37" s="653"/>
      <c r="O37" s="655"/>
      <c r="P37" s="653"/>
      <c r="Q37" s="653"/>
      <c r="R37" s="653"/>
      <c r="S37" s="653"/>
      <c r="T37" s="653"/>
      <c r="U37" s="653"/>
      <c r="V37" s="653"/>
      <c r="W37" s="653"/>
      <c r="X37" s="653"/>
      <c r="Y37" s="653"/>
      <c r="Z37" s="653"/>
      <c r="AA37" s="653"/>
      <c r="AB37" s="653"/>
      <c r="AC37" s="656"/>
    </row>
    <row r="38" spans="2:29">
      <c r="B38" s="636"/>
      <c r="C38" s="636">
        <v>36</v>
      </c>
      <c r="D38" s="662" t="s">
        <v>113</v>
      </c>
      <c r="E38" s="653" t="s">
        <v>87</v>
      </c>
      <c r="F38" s="653" t="s">
        <v>87</v>
      </c>
      <c r="G38" s="653" t="s">
        <v>87</v>
      </c>
      <c r="H38" s="654" t="s">
        <v>114</v>
      </c>
      <c r="I38" s="653" t="s">
        <v>87</v>
      </c>
      <c r="J38" s="653"/>
      <c r="K38" s="653"/>
      <c r="L38" s="653"/>
      <c r="M38" s="653"/>
      <c r="N38" s="653"/>
      <c r="O38" s="655"/>
      <c r="P38" s="653"/>
      <c r="Q38" s="653"/>
      <c r="R38" s="653"/>
      <c r="S38" s="653"/>
      <c r="T38" s="653"/>
      <c r="U38" s="653"/>
      <c r="V38" s="653"/>
      <c r="W38" s="653"/>
      <c r="X38" s="653"/>
      <c r="Y38" s="653"/>
      <c r="Z38" s="653"/>
      <c r="AA38" s="653"/>
      <c r="AB38" s="653"/>
      <c r="AC38" s="656"/>
    </row>
    <row r="39" spans="2:29">
      <c r="B39" s="636"/>
      <c r="C39" s="636">
        <v>37</v>
      </c>
      <c r="D39" s="662" t="s">
        <v>117</v>
      </c>
      <c r="E39" s="653" t="s">
        <v>87</v>
      </c>
      <c r="F39" s="653" t="s">
        <v>87</v>
      </c>
      <c r="G39" s="653" t="s">
        <v>87</v>
      </c>
      <c r="H39" s="654" t="s">
        <v>118</v>
      </c>
      <c r="I39" s="653" t="s">
        <v>87</v>
      </c>
      <c r="J39" s="653"/>
      <c r="K39" s="653"/>
      <c r="L39" s="653"/>
      <c r="M39" s="653"/>
      <c r="N39" s="653"/>
      <c r="O39" s="655"/>
      <c r="P39" s="653"/>
      <c r="Q39" s="653"/>
      <c r="R39" s="653"/>
      <c r="S39" s="653"/>
      <c r="T39" s="653"/>
      <c r="U39" s="653"/>
      <c r="V39" s="653"/>
      <c r="W39" s="653"/>
      <c r="X39" s="653"/>
      <c r="Y39" s="653"/>
      <c r="Z39" s="653"/>
      <c r="AA39" s="653"/>
      <c r="AB39" s="653"/>
      <c r="AC39" s="656"/>
    </row>
    <row r="40" spans="2:29">
      <c r="C40" s="630">
        <v>38</v>
      </c>
      <c r="D40" s="662" t="s">
        <v>136</v>
      </c>
      <c r="E40" s="653" t="s">
        <v>87</v>
      </c>
      <c r="F40" s="653" t="s">
        <v>87</v>
      </c>
      <c r="G40" s="653" t="s">
        <v>87</v>
      </c>
      <c r="H40" s="654" t="s">
        <v>137</v>
      </c>
      <c r="I40" s="653" t="s">
        <v>87</v>
      </c>
      <c r="J40" s="653"/>
      <c r="K40" s="653"/>
      <c r="L40" s="653"/>
      <c r="M40" s="653"/>
      <c r="N40" s="653"/>
      <c r="O40" s="655"/>
      <c r="P40" s="653"/>
      <c r="Q40" s="653"/>
      <c r="R40" s="653"/>
      <c r="S40" s="653"/>
      <c r="T40" s="653"/>
      <c r="U40" s="653"/>
      <c r="V40" s="653"/>
      <c r="W40" s="653"/>
      <c r="X40" s="653"/>
      <c r="Y40" s="653"/>
      <c r="Z40" s="653"/>
      <c r="AA40" s="653"/>
      <c r="AB40" s="653"/>
      <c r="AC40" s="656"/>
    </row>
    <row r="41" spans="2:29">
      <c r="C41" s="630">
        <v>41</v>
      </c>
      <c r="D41" s="662" t="s">
        <v>138</v>
      </c>
      <c r="E41" s="653" t="s">
        <v>87</v>
      </c>
      <c r="F41" s="653" t="s">
        <v>87</v>
      </c>
      <c r="G41" s="653" t="s">
        <v>87</v>
      </c>
      <c r="H41" s="654" t="s">
        <v>139</v>
      </c>
      <c r="I41" s="653" t="s">
        <v>87</v>
      </c>
      <c r="J41" s="653"/>
      <c r="K41" s="653"/>
      <c r="L41" s="653"/>
      <c r="M41" s="653"/>
      <c r="N41" s="653"/>
      <c r="O41" s="655"/>
      <c r="P41" s="653"/>
      <c r="Q41" s="653"/>
      <c r="R41" s="653"/>
      <c r="S41" s="653"/>
      <c r="T41" s="653"/>
      <c r="U41" s="653"/>
      <c r="V41" s="653"/>
      <c r="W41" s="653"/>
      <c r="X41" s="653"/>
      <c r="Y41" s="653"/>
      <c r="Z41" s="653"/>
      <c r="AA41" s="653"/>
      <c r="AB41" s="653"/>
      <c r="AC41" s="656"/>
    </row>
    <row r="42" spans="2:29">
      <c r="C42" s="630">
        <v>42</v>
      </c>
      <c r="D42" s="662" t="s">
        <v>1351</v>
      </c>
      <c r="E42" s="653" t="s">
        <v>87</v>
      </c>
      <c r="F42" s="653" t="s">
        <v>87</v>
      </c>
      <c r="G42" s="653" t="s">
        <v>87</v>
      </c>
      <c r="H42" s="654" t="s">
        <v>1352</v>
      </c>
      <c r="I42" s="653" t="s">
        <v>87</v>
      </c>
      <c r="J42" s="653"/>
      <c r="K42" s="653"/>
      <c r="L42" s="653"/>
      <c r="M42" s="653"/>
      <c r="N42" s="653"/>
      <c r="O42" s="655"/>
      <c r="P42" s="653"/>
      <c r="Q42" s="653"/>
      <c r="R42" s="653"/>
      <c r="S42" s="653"/>
      <c r="T42" s="653"/>
      <c r="U42" s="653"/>
      <c r="V42" s="653"/>
      <c r="W42" s="653"/>
      <c r="X42" s="653"/>
      <c r="Y42" s="653"/>
      <c r="Z42" s="653"/>
      <c r="AA42" s="653"/>
      <c r="AB42" s="653"/>
      <c r="AC42" s="656"/>
    </row>
    <row r="43" spans="2:29">
      <c r="C43" s="630">
        <v>43</v>
      </c>
      <c r="D43" s="662" t="s">
        <v>1353</v>
      </c>
      <c r="E43" s="653" t="s">
        <v>87</v>
      </c>
      <c r="F43" s="653" t="s">
        <v>87</v>
      </c>
      <c r="G43" s="653" t="s">
        <v>87</v>
      </c>
      <c r="H43" s="654" t="s">
        <v>81</v>
      </c>
      <c r="I43" s="653" t="s">
        <v>87</v>
      </c>
      <c r="J43" s="653"/>
      <c r="K43" s="653"/>
      <c r="L43" s="653"/>
      <c r="M43" s="653"/>
      <c r="N43" s="653"/>
      <c r="O43" s="655"/>
      <c r="P43" s="653"/>
      <c r="Q43" s="653"/>
      <c r="R43" s="653"/>
      <c r="S43" s="653"/>
      <c r="T43" s="653"/>
      <c r="U43" s="653"/>
      <c r="V43" s="653"/>
      <c r="W43" s="653"/>
      <c r="X43" s="653"/>
      <c r="Y43" s="653"/>
      <c r="Z43" s="653"/>
      <c r="AA43" s="653"/>
      <c r="AB43" s="653"/>
      <c r="AC43" s="656"/>
    </row>
    <row r="44" spans="2:29">
      <c r="C44" s="630">
        <v>44</v>
      </c>
      <c r="D44" s="662" t="s">
        <v>140</v>
      </c>
      <c r="E44" s="653" t="s">
        <v>87</v>
      </c>
      <c r="F44" s="653" t="s">
        <v>87</v>
      </c>
      <c r="G44" s="653" t="s">
        <v>87</v>
      </c>
      <c r="H44" s="654" t="s">
        <v>141</v>
      </c>
      <c r="I44" s="653" t="s">
        <v>87</v>
      </c>
      <c r="J44" s="653"/>
      <c r="K44" s="653"/>
      <c r="L44" s="653"/>
      <c r="M44" s="653"/>
      <c r="N44" s="653"/>
      <c r="O44" s="655"/>
      <c r="P44" s="653"/>
      <c r="Q44" s="653"/>
      <c r="R44" s="653"/>
      <c r="S44" s="653"/>
      <c r="T44" s="653"/>
      <c r="U44" s="653"/>
      <c r="V44" s="653"/>
      <c r="W44" s="653"/>
      <c r="X44" s="653"/>
      <c r="Y44" s="653"/>
      <c r="Z44" s="653"/>
      <c r="AA44" s="653"/>
      <c r="AB44" s="653"/>
      <c r="AC44" s="656"/>
    </row>
    <row r="45" spans="2:29">
      <c r="C45" s="630">
        <v>45</v>
      </c>
      <c r="D45" s="662" t="s">
        <v>142</v>
      </c>
      <c r="E45" s="653" t="s">
        <v>87</v>
      </c>
      <c r="F45" s="653" t="s">
        <v>87</v>
      </c>
      <c r="G45" s="653" t="s">
        <v>87</v>
      </c>
      <c r="H45" s="654" t="s">
        <v>143</v>
      </c>
      <c r="I45" s="653" t="s">
        <v>87</v>
      </c>
      <c r="J45" s="653"/>
      <c r="K45" s="653"/>
      <c r="L45" s="653"/>
      <c r="M45" s="653"/>
      <c r="N45" s="653"/>
      <c r="O45" s="655"/>
      <c r="P45" s="653"/>
      <c r="Q45" s="653"/>
      <c r="R45" s="653"/>
      <c r="S45" s="653"/>
      <c r="T45" s="653"/>
      <c r="U45" s="653"/>
      <c r="V45" s="653"/>
      <c r="W45" s="653"/>
      <c r="X45" s="653"/>
      <c r="Y45" s="653"/>
      <c r="Z45" s="653"/>
      <c r="AA45" s="653"/>
      <c r="AB45" s="653"/>
      <c r="AC45" s="656"/>
    </row>
    <row r="46" spans="2:29">
      <c r="C46" s="630">
        <v>46</v>
      </c>
      <c r="D46" s="662" t="s">
        <v>1354</v>
      </c>
      <c r="E46" s="653" t="s">
        <v>87</v>
      </c>
      <c r="F46" s="653" t="s">
        <v>87</v>
      </c>
      <c r="G46" s="653" t="s">
        <v>87</v>
      </c>
      <c r="H46" s="654" t="s">
        <v>152</v>
      </c>
      <c r="I46" s="653" t="s">
        <v>87</v>
      </c>
      <c r="J46" s="653"/>
      <c r="K46" s="653"/>
      <c r="L46" s="653"/>
      <c r="M46" s="653"/>
      <c r="N46" s="653"/>
      <c r="O46" s="655"/>
      <c r="P46" s="653"/>
      <c r="Q46" s="653"/>
      <c r="R46" s="653"/>
      <c r="S46" s="653"/>
      <c r="T46" s="653"/>
      <c r="U46" s="653"/>
      <c r="V46" s="653"/>
      <c r="W46" s="653"/>
      <c r="X46" s="653"/>
      <c r="Y46" s="653"/>
      <c r="Z46" s="653"/>
      <c r="AA46" s="653"/>
      <c r="AB46" s="653"/>
      <c r="AC46" s="656"/>
    </row>
    <row r="47" spans="2:29">
      <c r="C47" s="630">
        <v>47</v>
      </c>
      <c r="D47" s="662" t="s">
        <v>1355</v>
      </c>
      <c r="E47" s="653" t="s">
        <v>87</v>
      </c>
      <c r="F47" s="653" t="s">
        <v>87</v>
      </c>
      <c r="G47" s="653" t="s">
        <v>87</v>
      </c>
      <c r="H47" s="654" t="s">
        <v>1356</v>
      </c>
      <c r="I47" s="653" t="s">
        <v>87</v>
      </c>
      <c r="J47" s="653"/>
      <c r="K47" s="653"/>
      <c r="L47" s="653"/>
      <c r="M47" s="653"/>
      <c r="N47" s="653"/>
      <c r="O47" s="655"/>
      <c r="P47" s="653"/>
      <c r="Q47" s="653"/>
      <c r="R47" s="653"/>
      <c r="S47" s="653"/>
      <c r="T47" s="653"/>
      <c r="U47" s="653"/>
      <c r="V47" s="653"/>
      <c r="W47" s="653"/>
      <c r="X47" s="653"/>
      <c r="Y47" s="653"/>
      <c r="Z47" s="653"/>
      <c r="AA47" s="653"/>
      <c r="AB47" s="653"/>
      <c r="AC47" s="656"/>
    </row>
  </sheetData>
  <phoneticPr fontId="1"/>
  <conditionalFormatting sqref="P12:AC15 D6:AC11 D16:AC18 D12:N15 D19:S20 U19:AC20 D21:AC47 T20">
    <cfRule type="expression" dxfId="21" priority="4">
      <formula>OR($G6="-", $G6="×")</formula>
    </cfRule>
  </conditionalFormatting>
  <conditionalFormatting sqref="O12:O15">
    <cfRule type="expression" dxfId="20" priority="3">
      <formula>#REF!="-"</formula>
    </cfRule>
  </conditionalFormatting>
  <conditionalFormatting sqref="T19">
    <cfRule type="expression" dxfId="19" priority="2">
      <formula>$F19="-"</formula>
    </cfRule>
  </conditionalFormatting>
  <dataValidations count="1">
    <dataValidation type="list" allowBlank="1" showInputMessage="1" showErrorMessage="1" sqref="T19:T20" xr:uid="{00000000-0002-0000-0500-000000000000}">
      <formula1>リセット有無</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B2:AC47"/>
  <sheetViews>
    <sheetView zoomScale="85" zoomScaleNormal="85" workbookViewId="0">
      <selection activeCell="F5" sqref="F5"/>
    </sheetView>
  </sheetViews>
  <sheetFormatPr defaultRowHeight="12.75" customHeight="1"/>
  <cols>
    <col min="1" max="2" width="1.5703125" style="630" customWidth="1"/>
    <col min="3" max="3" width="8.140625" style="630" customWidth="1"/>
    <col min="4" max="4" width="43.5703125" style="630" customWidth="1"/>
    <col min="5" max="7" width="10.5703125" style="630" customWidth="1"/>
    <col min="8" max="8" width="41.85546875" style="638" customWidth="1"/>
    <col min="9" max="9" width="10.5703125" style="630" customWidth="1"/>
    <col min="10" max="11" width="9.28515625" style="630" customWidth="1"/>
    <col min="12" max="12" width="11.42578125" style="639" customWidth="1"/>
    <col min="13" max="13" width="11.42578125" style="630" customWidth="1"/>
    <col min="14" max="15" width="15" style="630" customWidth="1"/>
    <col min="16" max="22" width="12.7109375" style="630" customWidth="1"/>
    <col min="23" max="23" width="19" style="630" customWidth="1"/>
    <col min="24" max="24" width="12.7109375" style="630" customWidth="1"/>
    <col min="25" max="25" width="14.5703125" style="630" customWidth="1"/>
    <col min="26" max="27" width="16" style="630" customWidth="1"/>
    <col min="28" max="28" width="18.7109375" style="639" customWidth="1"/>
    <col min="29" max="29" width="40.42578125" style="630" customWidth="1"/>
    <col min="30" max="16384" width="9.140625" style="630"/>
  </cols>
  <sheetData>
    <row r="2" spans="2:29" ht="11.25">
      <c r="B2" s="633"/>
      <c r="C2" s="637"/>
    </row>
    <row r="3" spans="2:29" ht="11.25">
      <c r="B3" s="633"/>
      <c r="C3" s="637"/>
    </row>
    <row r="4" spans="2:29" s="631" customFormat="1" ht="11.25">
      <c r="C4" s="637"/>
      <c r="D4" s="793" t="s">
        <v>1357</v>
      </c>
      <c r="E4" s="794"/>
      <c r="F4" s="794"/>
      <c r="G4" s="795"/>
      <c r="H4" s="641"/>
      <c r="I4" s="642"/>
      <c r="J4" s="792" t="s">
        <v>1203</v>
      </c>
      <c r="K4" s="792"/>
      <c r="L4" s="792" t="s">
        <v>1359</v>
      </c>
      <c r="M4" s="792"/>
      <c r="N4" s="792" t="s">
        <v>1360</v>
      </c>
      <c r="O4" s="792"/>
      <c r="P4" s="792" t="s">
        <v>1361</v>
      </c>
      <c r="Q4" s="792"/>
      <c r="R4" s="792"/>
      <c r="S4" s="643"/>
      <c r="T4" s="792" t="s">
        <v>1362</v>
      </c>
      <c r="U4" s="792"/>
      <c r="V4" s="792"/>
      <c r="W4" s="792"/>
      <c r="X4" s="792"/>
      <c r="Y4" s="791" t="s">
        <v>1363</v>
      </c>
      <c r="Z4" s="792"/>
      <c r="AA4" s="792"/>
      <c r="AB4" s="642" t="s">
        <v>1364</v>
      </c>
      <c r="AC4" s="644" t="s">
        <v>1365</v>
      </c>
    </row>
    <row r="5" spans="2:29" s="632" customFormat="1" ht="54" customHeight="1">
      <c r="B5" s="634"/>
      <c r="C5" s="636"/>
      <c r="D5" s="645" t="s">
        <v>1366</v>
      </c>
      <c r="E5" s="645" t="s">
        <v>1367</v>
      </c>
      <c r="F5" s="646" t="s">
        <v>1420</v>
      </c>
      <c r="G5" s="647" t="s">
        <v>1368</v>
      </c>
      <c r="H5" s="648" t="s">
        <v>1369</v>
      </c>
      <c r="I5" s="649" t="s">
        <v>1370</v>
      </c>
      <c r="J5" s="645" t="s">
        <v>1204</v>
      </c>
      <c r="K5" s="645" t="s">
        <v>1371</v>
      </c>
      <c r="L5" s="645" t="s">
        <v>1372</v>
      </c>
      <c r="M5" s="645" t="s">
        <v>1373</v>
      </c>
      <c r="N5" s="645" t="s">
        <v>1374</v>
      </c>
      <c r="O5" s="645" t="s">
        <v>1375</v>
      </c>
      <c r="P5" s="650" t="s">
        <v>1376</v>
      </c>
      <c r="Q5" s="651" t="s">
        <v>1377</v>
      </c>
      <c r="R5" s="650" t="s">
        <v>1378</v>
      </c>
      <c r="S5" s="650" t="s">
        <v>1384</v>
      </c>
      <c r="T5" s="650" t="s">
        <v>1205</v>
      </c>
      <c r="U5" s="650" t="s">
        <v>1206</v>
      </c>
      <c r="V5" s="650" t="s">
        <v>1207</v>
      </c>
      <c r="W5" s="650" t="s">
        <v>1329</v>
      </c>
      <c r="X5" s="650" t="s">
        <v>1330</v>
      </c>
      <c r="Y5" s="645" t="s">
        <v>1380</v>
      </c>
      <c r="Z5" s="645" t="s">
        <v>1381</v>
      </c>
      <c r="AA5" s="645" t="s">
        <v>1385</v>
      </c>
      <c r="AB5" s="645" t="s">
        <v>1383</v>
      </c>
      <c r="AC5" s="652"/>
    </row>
    <row r="6" spans="2:29" ht="24" customHeight="1">
      <c r="B6" s="635"/>
      <c r="C6" s="635">
        <v>1</v>
      </c>
      <c r="D6" s="663" t="str">
        <f>'消耗品リスト (Greif_FX・AP)'!D6</f>
        <v>トナーカートリッジ(イエロー)</v>
      </c>
      <c r="E6" s="653" t="str">
        <f>'消耗品リスト (Greif_FX・AP)'!E6</f>
        <v>Y</v>
      </c>
      <c r="F6" s="653" t="str">
        <f>'消耗品リスト (Greif_FX・AP)'!F6</f>
        <v>○</v>
      </c>
      <c r="G6" s="653" t="str">
        <f>'消耗品リスト (Greif_FX・AP)'!G6</f>
        <v>○</v>
      </c>
      <c r="H6" s="654" t="str">
        <f>'消耗品リスト (Greif_FX・AP)'!H6</f>
        <v>PFV_CHANGEPARTS_TONER_Y</v>
      </c>
      <c r="I6" s="653" t="str">
        <f>'消耗品リスト (Greif_FX・AP)'!I6</f>
        <v>-</v>
      </c>
      <c r="J6" s="653" t="str">
        <f>'消耗品リスト (Greif_FX・AP)'!J6</f>
        <v>CRU</v>
      </c>
      <c r="K6" s="653" t="str">
        <f>'消耗品リスト (Greif_FX・AP)'!K6</f>
        <v>-</v>
      </c>
      <c r="L6" s="653" t="str">
        <f>'消耗品リスト (Greif_FX・AP)'!L6</f>
        <v>○</v>
      </c>
      <c r="M6" s="653" t="str">
        <f>'消耗品リスト (Greif_FX・AP)'!M6</f>
        <v>×</v>
      </c>
      <c r="N6" s="653" t="str">
        <f>'消耗品リスト (Greif_FX・AP)'!N6</f>
        <v>○</v>
      </c>
      <c r="O6" s="655" t="str">
        <f>'消耗品リスト (Greif_FX・AP)'!O6</f>
        <v>NearEmptyの7日前</v>
      </c>
      <c r="P6" s="653" t="str">
        <f>'消耗品リスト (Greif_FX・AP)'!P6</f>
        <v>○</v>
      </c>
      <c r="Q6" s="653" t="str">
        <f>'消耗品リスト (Greif_FX・AP)'!Q6</f>
        <v>可能</v>
      </c>
      <c r="R6" s="653" t="str">
        <f>'消耗品リスト (Greif_FX・AP)'!R6</f>
        <v>○</v>
      </c>
      <c r="S6" s="653" t="str">
        <f>'消耗品リスト (Greif_FX・AP)'!S6</f>
        <v>○</v>
      </c>
      <c r="T6" s="653" t="str">
        <f>'消耗品リスト (Greif_FX・AP)'!T6</f>
        <v>○</v>
      </c>
      <c r="U6" s="653" t="str">
        <f>'消耗品リスト (Greif_FX・AP)'!U6</f>
        <v>○</v>
      </c>
      <c r="V6" s="653" t="str">
        <f>'消耗品リスト (Greif_FX・AP)'!V6</f>
        <v>×</v>
      </c>
      <c r="W6" s="653" t="str">
        <f>'消耗品リスト (Greif_FX・AP)'!W6</f>
        <v>×</v>
      </c>
      <c r="X6" s="653" t="str">
        <f>'消耗品リスト (Greif_FX・AP)'!X6</f>
        <v>○</v>
      </c>
      <c r="Y6" s="653" t="str">
        <f>'消耗品リスト (Greif_FX・AP)'!Y6</f>
        <v>停止する</v>
      </c>
      <c r="Z6" s="653" t="str">
        <f>'消耗品リスト (Greif_FX・AP)'!Z6</f>
        <v>-</v>
      </c>
      <c r="AA6" s="653" t="str">
        <f>'消耗品リスト (Greif_FX・AP)'!AA6</f>
        <v>-</v>
      </c>
      <c r="AB6" s="653" t="str">
        <f>'消耗品リスト (Greif_FX・AP)'!AB6</f>
        <v>-</v>
      </c>
      <c r="AC6" s="656">
        <f>'消耗品リスト (Greif_FX・AP)'!AC6</f>
        <v>0</v>
      </c>
    </row>
    <row r="7" spans="2:29" ht="24" customHeight="1">
      <c r="C7" s="630">
        <v>2</v>
      </c>
      <c r="D7" s="663" t="str">
        <f>'消耗品リスト (Greif_FX・AP)'!D7</f>
        <v>トナーカートリッジ(マゼンタ)</v>
      </c>
      <c r="E7" s="653" t="str">
        <f>'消耗品リスト (Greif_FX・AP)'!E7</f>
        <v>M</v>
      </c>
      <c r="F7" s="653" t="str">
        <f>'消耗品リスト (Greif_FX・AP)'!F7</f>
        <v>○</v>
      </c>
      <c r="G7" s="653" t="str">
        <f>'消耗品リスト (Greif_FX・AP)'!G7</f>
        <v>○</v>
      </c>
      <c r="H7" s="654" t="str">
        <f>'消耗品リスト (Greif_FX・AP)'!H7</f>
        <v>PFV_CHANGEPARTS_TONER_M</v>
      </c>
      <c r="I7" s="653" t="str">
        <f>'消耗品リスト (Greif_FX・AP)'!I7</f>
        <v>-</v>
      </c>
      <c r="J7" s="653" t="str">
        <f>'消耗品リスト (Greif_FX・AP)'!J7</f>
        <v>CRU</v>
      </c>
      <c r="K7" s="653" t="str">
        <f>'消耗品リスト (Greif_FX・AP)'!K7</f>
        <v>-</v>
      </c>
      <c r="L7" s="653" t="str">
        <f>'消耗品リスト (Greif_FX・AP)'!L7</f>
        <v>○</v>
      </c>
      <c r="M7" s="653" t="str">
        <f>'消耗品リスト (Greif_FX・AP)'!M7</f>
        <v>×</v>
      </c>
      <c r="N7" s="653" t="str">
        <f>'消耗品リスト (Greif_FX・AP)'!N7</f>
        <v>○</v>
      </c>
      <c r="O7" s="655" t="str">
        <f>'消耗品リスト (Greif_FX・AP)'!O7</f>
        <v>NearEmptyの7日前</v>
      </c>
      <c r="P7" s="653" t="str">
        <f>'消耗品リスト (Greif_FX・AP)'!P7</f>
        <v>○</v>
      </c>
      <c r="Q7" s="653" t="str">
        <f>'消耗品リスト (Greif_FX・AP)'!Q7</f>
        <v>可能</v>
      </c>
      <c r="R7" s="653" t="str">
        <f>'消耗品リスト (Greif_FX・AP)'!R7</f>
        <v>○</v>
      </c>
      <c r="S7" s="653" t="str">
        <f>'消耗品リスト (Greif_FX・AP)'!S7</f>
        <v>○</v>
      </c>
      <c r="T7" s="653" t="str">
        <f>'消耗品リスト (Greif_FX・AP)'!T7</f>
        <v>○</v>
      </c>
      <c r="U7" s="653" t="str">
        <f>'消耗品リスト (Greif_FX・AP)'!U7</f>
        <v>○</v>
      </c>
      <c r="V7" s="653" t="str">
        <f>'消耗品リスト (Greif_FX・AP)'!V7</f>
        <v>×</v>
      </c>
      <c r="W7" s="653" t="str">
        <f>'消耗品リスト (Greif_FX・AP)'!W7</f>
        <v>×</v>
      </c>
      <c r="X7" s="653" t="str">
        <f>'消耗品リスト (Greif_FX・AP)'!X7</f>
        <v>○</v>
      </c>
      <c r="Y7" s="653" t="str">
        <f>'消耗品リスト (Greif_FX・AP)'!Y7</f>
        <v>停止する</v>
      </c>
      <c r="Z7" s="653" t="str">
        <f>'消耗品リスト (Greif_FX・AP)'!Z7</f>
        <v>-</v>
      </c>
      <c r="AA7" s="653" t="str">
        <f>'消耗品リスト (Greif_FX・AP)'!AA7</f>
        <v>-</v>
      </c>
      <c r="AB7" s="653" t="str">
        <f>'消耗品リスト (Greif_FX・AP)'!AB7</f>
        <v>-</v>
      </c>
      <c r="AC7" s="656">
        <f>'消耗品リスト (Greif_FX・AP)'!AC7</f>
        <v>0</v>
      </c>
    </row>
    <row r="8" spans="2:29" ht="24" customHeight="1">
      <c r="B8" s="635"/>
      <c r="C8" s="635">
        <v>3</v>
      </c>
      <c r="D8" s="663" t="str">
        <f>'消耗品リスト (Greif_FX・AP)'!D8</f>
        <v>トナーカートリッジ(シアン)</v>
      </c>
      <c r="E8" s="653" t="str">
        <f>'消耗品リスト (Greif_FX・AP)'!E8</f>
        <v>C</v>
      </c>
      <c r="F8" s="653" t="str">
        <f>'消耗品リスト (Greif_FX・AP)'!F8</f>
        <v>○</v>
      </c>
      <c r="G8" s="653" t="str">
        <f>'消耗品リスト (Greif_FX・AP)'!G8</f>
        <v>○</v>
      </c>
      <c r="H8" s="654" t="str">
        <f>'消耗品リスト (Greif_FX・AP)'!H8</f>
        <v>PFV_CHANGEPARTS_TONER_C</v>
      </c>
      <c r="I8" s="653" t="str">
        <f>'消耗品リスト (Greif_FX・AP)'!I8</f>
        <v>-</v>
      </c>
      <c r="J8" s="653" t="str">
        <f>'消耗品リスト (Greif_FX・AP)'!J8</f>
        <v>CRU</v>
      </c>
      <c r="K8" s="653" t="str">
        <f>'消耗品リスト (Greif_FX・AP)'!K8</f>
        <v>-</v>
      </c>
      <c r="L8" s="653" t="str">
        <f>'消耗品リスト (Greif_FX・AP)'!L8</f>
        <v>○</v>
      </c>
      <c r="M8" s="653" t="str">
        <f>'消耗品リスト (Greif_FX・AP)'!M8</f>
        <v>×</v>
      </c>
      <c r="N8" s="653" t="str">
        <f>'消耗品リスト (Greif_FX・AP)'!N8</f>
        <v>○</v>
      </c>
      <c r="O8" s="655" t="str">
        <f>'消耗品リスト (Greif_FX・AP)'!O8</f>
        <v>NearEmptyの7日前</v>
      </c>
      <c r="P8" s="653" t="str">
        <f>'消耗品リスト (Greif_FX・AP)'!P8</f>
        <v>○</v>
      </c>
      <c r="Q8" s="653" t="str">
        <f>'消耗品リスト (Greif_FX・AP)'!Q8</f>
        <v>可能</v>
      </c>
      <c r="R8" s="653" t="str">
        <f>'消耗品リスト (Greif_FX・AP)'!R8</f>
        <v>○</v>
      </c>
      <c r="S8" s="653" t="str">
        <f>'消耗品リスト (Greif_FX・AP)'!S8</f>
        <v>○</v>
      </c>
      <c r="T8" s="653" t="str">
        <f>'消耗品リスト (Greif_FX・AP)'!T8</f>
        <v>○</v>
      </c>
      <c r="U8" s="653" t="str">
        <f>'消耗品リスト (Greif_FX・AP)'!U8</f>
        <v>○</v>
      </c>
      <c r="V8" s="653" t="str">
        <f>'消耗品リスト (Greif_FX・AP)'!V8</f>
        <v>×</v>
      </c>
      <c r="W8" s="653" t="str">
        <f>'消耗品リスト (Greif_FX・AP)'!W8</f>
        <v>×</v>
      </c>
      <c r="X8" s="653" t="str">
        <f>'消耗品リスト (Greif_FX・AP)'!X8</f>
        <v>○</v>
      </c>
      <c r="Y8" s="653" t="str">
        <f>'消耗品リスト (Greif_FX・AP)'!Y8</f>
        <v>停止する</v>
      </c>
      <c r="Z8" s="653" t="str">
        <f>'消耗品リスト (Greif_FX・AP)'!Z8</f>
        <v>-</v>
      </c>
      <c r="AA8" s="653" t="str">
        <f>'消耗品リスト (Greif_FX・AP)'!AA8</f>
        <v>-</v>
      </c>
      <c r="AB8" s="653" t="str">
        <f>'消耗品リスト (Greif_FX・AP)'!AB8</f>
        <v>-</v>
      </c>
      <c r="AC8" s="656">
        <f>'消耗品リスト (Greif_FX・AP)'!AC8</f>
        <v>0</v>
      </c>
    </row>
    <row r="9" spans="2:29" ht="24" customHeight="1">
      <c r="B9" s="635"/>
      <c r="C9" s="635">
        <v>4</v>
      </c>
      <c r="D9" s="663" t="str">
        <f>'消耗品リスト (Greif_FX・AP)'!D9</f>
        <v>トナーカートリッジ(ブラック)</v>
      </c>
      <c r="E9" s="653" t="str">
        <f>'消耗品リスト (Greif_FX・AP)'!E9</f>
        <v>-</v>
      </c>
      <c r="F9" s="653" t="str">
        <f>'消耗品リスト (Greif_FX・AP)'!F9</f>
        <v>-</v>
      </c>
      <c r="G9" s="653" t="str">
        <f>'消耗品リスト (Greif_FX・AP)'!G9</f>
        <v>-</v>
      </c>
      <c r="H9" s="654" t="str">
        <f>'消耗品リスト (Greif_FX・AP)'!H9</f>
        <v>PFV_CHANGEPARTS_TONER_K</v>
      </c>
      <c r="I9" s="653" t="str">
        <f>'消耗品リスト (Greif_FX・AP)'!I9</f>
        <v>-</v>
      </c>
      <c r="J9" s="653">
        <f>'消耗品リスト (Greif_FX・AP)'!J9</f>
        <v>0</v>
      </c>
      <c r="K9" s="653">
        <f>'消耗品リスト (Greif_FX・AP)'!K9</f>
        <v>0</v>
      </c>
      <c r="L9" s="653">
        <f>'消耗品リスト (Greif_FX・AP)'!L9</f>
        <v>0</v>
      </c>
      <c r="M9" s="653">
        <f>'消耗品リスト (Greif_FX・AP)'!M9</f>
        <v>0</v>
      </c>
      <c r="N9" s="653">
        <f>'消耗品リスト (Greif_FX・AP)'!N9</f>
        <v>0</v>
      </c>
      <c r="O9" s="655">
        <f>'消耗品リスト (Greif_FX・AP)'!O9</f>
        <v>0</v>
      </c>
      <c r="P9" s="653">
        <f>'消耗品リスト (Greif_FX・AP)'!P9</f>
        <v>0</v>
      </c>
      <c r="Q9" s="653">
        <f>'消耗品リスト (Greif_FX・AP)'!Q9</f>
        <v>0</v>
      </c>
      <c r="R9" s="653">
        <f>'消耗品リスト (Greif_FX・AP)'!R9</f>
        <v>0</v>
      </c>
      <c r="S9" s="653">
        <f>'消耗品リスト (Greif_FX・AP)'!S9</f>
        <v>0</v>
      </c>
      <c r="T9" s="653">
        <f>'消耗品リスト (Greif_FX・AP)'!T9</f>
        <v>0</v>
      </c>
      <c r="U9" s="653">
        <f>'消耗品リスト (Greif_FX・AP)'!U9</f>
        <v>0</v>
      </c>
      <c r="V9" s="653">
        <f>'消耗品リスト (Greif_FX・AP)'!V9</f>
        <v>0</v>
      </c>
      <c r="W9" s="653">
        <f>'消耗品リスト (Greif_FX・AP)'!W9</f>
        <v>0</v>
      </c>
      <c r="X9" s="653">
        <f>'消耗品リスト (Greif_FX・AP)'!X9</f>
        <v>0</v>
      </c>
      <c r="Y9" s="653">
        <f>'消耗品リスト (Greif_FX・AP)'!Y9</f>
        <v>0</v>
      </c>
      <c r="Z9" s="653">
        <f>'消耗品リスト (Greif_FX・AP)'!Z9</f>
        <v>0</v>
      </c>
      <c r="AA9" s="653">
        <f>'消耗品リスト (Greif_FX・AP)'!AA9</f>
        <v>0</v>
      </c>
      <c r="AB9" s="653">
        <f>'消耗品リスト (Greif_FX・AP)'!AB9</f>
        <v>0</v>
      </c>
      <c r="AC9" s="656">
        <f>'消耗品リスト (Greif_FX・AP)'!AC9</f>
        <v>0</v>
      </c>
    </row>
    <row r="10" spans="2:29" ht="24" customHeight="1">
      <c r="C10" s="630">
        <v>5</v>
      </c>
      <c r="D10" s="663" t="str">
        <f>'消耗品リスト (Greif_FX・AP)'!D10</f>
        <v>トナーカートリッジ(ブラック1)</v>
      </c>
      <c r="E10" s="653" t="str">
        <f>'消耗品リスト (Greif_FX・AP)'!E10</f>
        <v>K1</v>
      </c>
      <c r="F10" s="653" t="str">
        <f>'消耗品リスト (Greif_FX・AP)'!F10</f>
        <v>○</v>
      </c>
      <c r="G10" s="653" t="str">
        <f>'消耗品リスト (Greif_FX・AP)'!G10</f>
        <v>○</v>
      </c>
      <c r="H10" s="654" t="str">
        <f>'消耗品リスト (Greif_FX・AP)'!H10</f>
        <v>PFV_CHANGEPARTS_TONER_K1</v>
      </c>
      <c r="I10" s="653" t="str">
        <f>'消耗品リスト (Greif_FX・AP)'!I10</f>
        <v>-</v>
      </c>
      <c r="J10" s="653" t="str">
        <f>'消耗品リスト (Greif_FX・AP)'!J10</f>
        <v>CRU</v>
      </c>
      <c r="K10" s="653" t="str">
        <f>'消耗品リスト (Greif_FX・AP)'!K10</f>
        <v>-</v>
      </c>
      <c r="L10" s="653" t="str">
        <f>'消耗品リスト (Greif_FX・AP)'!L10</f>
        <v>○</v>
      </c>
      <c r="M10" s="653" t="str">
        <f>'消耗品リスト (Greif_FX・AP)'!M10</f>
        <v>×</v>
      </c>
      <c r="N10" s="653" t="str">
        <f>'消耗品リスト (Greif_FX・AP)'!N10</f>
        <v>○</v>
      </c>
      <c r="O10" s="655" t="str">
        <f>'消耗品リスト (Greif_FX・AP)'!O10</f>
        <v>NearEmptyの7日前</v>
      </c>
      <c r="P10" s="653" t="str">
        <f>'消耗品リスト (Greif_FX・AP)'!P10</f>
        <v>○</v>
      </c>
      <c r="Q10" s="653" t="str">
        <f>'消耗品リスト (Greif_FX・AP)'!Q10</f>
        <v>可能</v>
      </c>
      <c r="R10" s="653" t="str">
        <f>'消耗品リスト (Greif_FX・AP)'!R10</f>
        <v>○</v>
      </c>
      <c r="S10" s="653" t="str">
        <f>'消耗品リスト (Greif_FX・AP)'!S10</f>
        <v>○</v>
      </c>
      <c r="T10" s="653" t="str">
        <f>'消耗品リスト (Greif_FX・AP)'!T10</f>
        <v>○</v>
      </c>
      <c r="U10" s="653" t="str">
        <f>'消耗品リスト (Greif_FX・AP)'!U10</f>
        <v>○</v>
      </c>
      <c r="V10" s="653" t="str">
        <f>'消耗品リスト (Greif_FX・AP)'!V10</f>
        <v>×</v>
      </c>
      <c r="W10" s="653" t="str">
        <f>'消耗品リスト (Greif_FX・AP)'!W10</f>
        <v>×</v>
      </c>
      <c r="X10" s="653" t="str">
        <f>'消耗品リスト (Greif_FX・AP)'!X10</f>
        <v>○</v>
      </c>
      <c r="Y10" s="653" t="str">
        <f>'消耗品リスト (Greif_FX・AP)'!Y10</f>
        <v>停止する</v>
      </c>
      <c r="Z10" s="653" t="str">
        <f>'消耗品リスト (Greif_FX・AP)'!Z10</f>
        <v>-</v>
      </c>
      <c r="AA10" s="653" t="str">
        <f>'消耗品リスト (Greif_FX・AP)'!AA10</f>
        <v>-</v>
      </c>
      <c r="AB10" s="653" t="str">
        <f>'消耗品リスト (Greif_FX・AP)'!AB10</f>
        <v>-</v>
      </c>
      <c r="AC10" s="656">
        <f>'消耗品リスト (Greif_FX・AP)'!AC10</f>
        <v>0</v>
      </c>
    </row>
    <row r="11" spans="2:29" ht="24" customHeight="1">
      <c r="C11" s="635">
        <v>6</v>
      </c>
      <c r="D11" s="663" t="str">
        <f>'消耗品リスト (Greif_FX・AP)'!D11</f>
        <v>トナーカートリッジ(ブラック2)</v>
      </c>
      <c r="E11" s="653" t="str">
        <f>'消耗品リスト (Greif_FX・AP)'!E11</f>
        <v>K2</v>
      </c>
      <c r="F11" s="653" t="str">
        <f>'消耗品リスト (Greif_FX・AP)'!F11</f>
        <v>○</v>
      </c>
      <c r="G11" s="653" t="str">
        <f>'消耗品リスト (Greif_FX・AP)'!G11</f>
        <v>○</v>
      </c>
      <c r="H11" s="654" t="str">
        <f>'消耗品リスト (Greif_FX・AP)'!H11</f>
        <v>PFV_CHANGEPARTS_TONER_K2</v>
      </c>
      <c r="I11" s="653" t="str">
        <f>'消耗品リスト (Greif_FX・AP)'!I11</f>
        <v>-</v>
      </c>
      <c r="J11" s="653" t="str">
        <f>'消耗品リスト (Greif_FX・AP)'!J11</f>
        <v>CRU</v>
      </c>
      <c r="K11" s="653" t="str">
        <f>'消耗品リスト (Greif_FX・AP)'!K11</f>
        <v>-</v>
      </c>
      <c r="L11" s="653" t="str">
        <f>'消耗品リスト (Greif_FX・AP)'!L11</f>
        <v>○</v>
      </c>
      <c r="M11" s="653" t="str">
        <f>'消耗品リスト (Greif_FX・AP)'!M11</f>
        <v>×</v>
      </c>
      <c r="N11" s="653" t="str">
        <f>'消耗品リスト (Greif_FX・AP)'!N11</f>
        <v>○</v>
      </c>
      <c r="O11" s="655" t="str">
        <f>'消耗品リスト (Greif_FX・AP)'!O11</f>
        <v>NearEmptyの7日前</v>
      </c>
      <c r="P11" s="653" t="str">
        <f>'消耗品リスト (Greif_FX・AP)'!P11</f>
        <v>○</v>
      </c>
      <c r="Q11" s="653" t="str">
        <f>'消耗品リスト (Greif_FX・AP)'!Q11</f>
        <v>可能</v>
      </c>
      <c r="R11" s="653" t="str">
        <f>'消耗品リスト (Greif_FX・AP)'!R11</f>
        <v>○</v>
      </c>
      <c r="S11" s="653" t="str">
        <f>'消耗品リスト (Greif_FX・AP)'!S11</f>
        <v>○</v>
      </c>
      <c r="T11" s="653" t="str">
        <f>'消耗品リスト (Greif_FX・AP)'!T11</f>
        <v>○</v>
      </c>
      <c r="U11" s="653" t="str">
        <f>'消耗品リスト (Greif_FX・AP)'!U11</f>
        <v>○</v>
      </c>
      <c r="V11" s="653" t="str">
        <f>'消耗品リスト (Greif_FX・AP)'!V11</f>
        <v>×</v>
      </c>
      <c r="W11" s="653" t="str">
        <f>'消耗品リスト (Greif_FX・AP)'!W11</f>
        <v>×</v>
      </c>
      <c r="X11" s="653" t="str">
        <f>'消耗品リスト (Greif_FX・AP)'!X11</f>
        <v>○</v>
      </c>
      <c r="Y11" s="653" t="str">
        <f>'消耗品リスト (Greif_FX・AP)'!Y11</f>
        <v>停止する</v>
      </c>
      <c r="Z11" s="653" t="str">
        <f>'消耗品リスト (Greif_FX・AP)'!Z11</f>
        <v>-</v>
      </c>
      <c r="AA11" s="653" t="str">
        <f>'消耗品リスト (Greif_FX・AP)'!AA11</f>
        <v>-</v>
      </c>
      <c r="AB11" s="653" t="str">
        <f>'消耗品リスト (Greif_FX・AP)'!AB11</f>
        <v>-</v>
      </c>
      <c r="AC11" s="656">
        <f>'消耗品リスト (Greif_FX・AP)'!AC11</f>
        <v>0</v>
      </c>
    </row>
    <row r="12" spans="2:29" ht="24" customHeight="1">
      <c r="B12" s="636"/>
      <c r="C12" s="635">
        <v>7</v>
      </c>
      <c r="D12" s="663" t="str">
        <f>'消耗品リスト (Greif_FX・AP)'!D12</f>
        <v>ドラムカートリッジ(イエロー)</v>
      </c>
      <c r="E12" s="653" t="str">
        <f>'消耗品リスト (Greif_FX・AP)'!E12</f>
        <v>R4</v>
      </c>
      <c r="F12" s="653" t="str">
        <f>'消耗品リスト (Greif_FX・AP)'!F12</f>
        <v>○</v>
      </c>
      <c r="G12" s="653" t="str">
        <f>'消耗品リスト (Greif_FX・AP)'!G12</f>
        <v>○</v>
      </c>
      <c r="H12" s="654" t="str">
        <f>'消耗品リスト (Greif_FX・AP)'!H12</f>
        <v>PFV_CHANGEPARTS_DRUM_Y</v>
      </c>
      <c r="I12" s="653" t="str">
        <f>'消耗品リスト (Greif_FX・AP)'!I12</f>
        <v>-</v>
      </c>
      <c r="J12" s="653" t="str">
        <f>'消耗品リスト (Greif_FX・AP)'!J12</f>
        <v>ERU</v>
      </c>
      <c r="K12" s="653" t="str">
        <f>'消耗品リスト (Greif_FX・AP)'!K12</f>
        <v>-</v>
      </c>
      <c r="L12" s="653" t="str">
        <f>'消耗品リスト (Greif_FX・AP)'!L12</f>
        <v>○</v>
      </c>
      <c r="M12" s="653" t="str">
        <f>'消耗品リスト (Greif_FX・AP)'!M12</f>
        <v>×</v>
      </c>
      <c r="N12" s="653" t="str">
        <f>'消耗品リスト (Greif_FX・AP)'!N12</f>
        <v>○</v>
      </c>
      <c r="O12" s="655" t="str">
        <f>'消耗品リスト (Greif_FX・AP)'!O12</f>
        <v>Life Endの100000サイクル前</v>
      </c>
      <c r="P12" s="653" t="str">
        <f>'消耗品リスト (Greif_FX・AP)'!P12</f>
        <v>○</v>
      </c>
      <c r="Q12" s="653" t="str">
        <f>'消耗品リスト (Greif_FX・AP)'!Q12</f>
        <v>不可</v>
      </c>
      <c r="R12" s="653" t="str">
        <f>'消耗品リスト (Greif_FX・AP)'!R12</f>
        <v>○</v>
      </c>
      <c r="S12" s="653" t="str">
        <f>'消耗品リスト (Greif_FX・AP)'!S12</f>
        <v>○</v>
      </c>
      <c r="T12" s="653" t="str">
        <f>'消耗品リスト (Greif_FX・AP)'!T12</f>
        <v>○</v>
      </c>
      <c r="U12" s="653" t="str">
        <f>'消耗品リスト (Greif_FX・AP)'!U12</f>
        <v>○</v>
      </c>
      <c r="V12" s="653" t="str">
        <f>'消耗品リスト (Greif_FX・AP)'!V12</f>
        <v>×</v>
      </c>
      <c r="W12" s="653" t="str">
        <f>'消耗品リスト (Greif_FX・AP)'!W12</f>
        <v>○</v>
      </c>
      <c r="X12" s="653" t="str">
        <f>'消耗品リスト (Greif_FX・AP)'!X12</f>
        <v>○</v>
      </c>
      <c r="Y12" s="653" t="str">
        <f>'消耗品リスト (Greif_FX・AP)'!Y12</f>
        <v>NVM切替</v>
      </c>
      <c r="Z12" s="653" t="str">
        <f>'消耗品リスト (Greif_FX・AP)'!Z12</f>
        <v>停止しない</v>
      </c>
      <c r="AA12" s="653" t="str">
        <f>'消耗品リスト (Greif_FX・AP)'!AA12</f>
        <v>停止しない</v>
      </c>
      <c r="AB12" s="653" t="str">
        <f>'消耗品リスト (Greif_FX・AP)'!AB12</f>
        <v>○</v>
      </c>
      <c r="AC12" s="656" t="str">
        <f>'消耗品リスト (Greif_FX・AP)'!AC12</f>
        <v>初期値が「停止しない」であるため。
EP-BB接続解除時に「停止」に変更になり、初期値から変更となってしまうため。</v>
      </c>
    </row>
    <row r="13" spans="2:29" ht="24" customHeight="1">
      <c r="B13" s="636"/>
      <c r="C13" s="630">
        <v>8</v>
      </c>
      <c r="D13" s="663" t="str">
        <f>'消耗品リスト (Greif_FX・AP)'!D13</f>
        <v>ドラムカートリッジ(マゼンタ)</v>
      </c>
      <c r="E13" s="653" t="str">
        <f>'消耗品リスト (Greif_FX・AP)'!E13</f>
        <v>R3</v>
      </c>
      <c r="F13" s="653" t="str">
        <f>'消耗品リスト (Greif_FX・AP)'!F13</f>
        <v>○</v>
      </c>
      <c r="G13" s="653" t="str">
        <f>'消耗品リスト (Greif_FX・AP)'!G13</f>
        <v>○</v>
      </c>
      <c r="H13" s="654" t="str">
        <f>'消耗品リスト (Greif_FX・AP)'!H13</f>
        <v>PFV_CHANGEPARTS_DRUM_M</v>
      </c>
      <c r="I13" s="653" t="str">
        <f>'消耗品リスト (Greif_FX・AP)'!I13</f>
        <v>-</v>
      </c>
      <c r="J13" s="653" t="str">
        <f>'消耗品リスト (Greif_FX・AP)'!J13</f>
        <v>ERU</v>
      </c>
      <c r="K13" s="653" t="str">
        <f>'消耗品リスト (Greif_FX・AP)'!K13</f>
        <v>-</v>
      </c>
      <c r="L13" s="653" t="str">
        <f>'消耗品リスト (Greif_FX・AP)'!L13</f>
        <v>○</v>
      </c>
      <c r="M13" s="653" t="str">
        <f>'消耗品リスト (Greif_FX・AP)'!M13</f>
        <v>×</v>
      </c>
      <c r="N13" s="653" t="str">
        <f>'消耗品リスト (Greif_FX・AP)'!N13</f>
        <v>○</v>
      </c>
      <c r="O13" s="655" t="str">
        <f>'消耗品リスト (Greif_FX・AP)'!O13</f>
        <v>Life Endの100000サイクル前</v>
      </c>
      <c r="P13" s="653" t="str">
        <f>'消耗品リスト (Greif_FX・AP)'!P13</f>
        <v>○</v>
      </c>
      <c r="Q13" s="653" t="str">
        <f>'消耗品リスト (Greif_FX・AP)'!Q13</f>
        <v>不可</v>
      </c>
      <c r="R13" s="653" t="str">
        <f>'消耗品リスト (Greif_FX・AP)'!R13</f>
        <v>○</v>
      </c>
      <c r="S13" s="653" t="str">
        <f>'消耗品リスト (Greif_FX・AP)'!S13</f>
        <v>○</v>
      </c>
      <c r="T13" s="653" t="str">
        <f>'消耗品リスト (Greif_FX・AP)'!T13</f>
        <v>○</v>
      </c>
      <c r="U13" s="653" t="str">
        <f>'消耗品リスト (Greif_FX・AP)'!U13</f>
        <v>○</v>
      </c>
      <c r="V13" s="653" t="str">
        <f>'消耗品リスト (Greif_FX・AP)'!V13</f>
        <v>×</v>
      </c>
      <c r="W13" s="653" t="str">
        <f>'消耗品リスト (Greif_FX・AP)'!W13</f>
        <v>○</v>
      </c>
      <c r="X13" s="653" t="str">
        <f>'消耗品リスト (Greif_FX・AP)'!X13</f>
        <v>○</v>
      </c>
      <c r="Y13" s="653" t="str">
        <f>'消耗品リスト (Greif_FX・AP)'!Y13</f>
        <v>NVM切替</v>
      </c>
      <c r="Z13" s="653" t="str">
        <f>'消耗品リスト (Greif_FX・AP)'!Z13</f>
        <v>停止しない</v>
      </c>
      <c r="AA13" s="653" t="str">
        <f>'消耗品リスト (Greif_FX・AP)'!AA13</f>
        <v>停止しない</v>
      </c>
      <c r="AB13" s="653" t="str">
        <f>'消耗品リスト (Greif_FX・AP)'!AB13</f>
        <v>○</v>
      </c>
      <c r="AC13" s="656" t="str">
        <f>'消耗品リスト (Greif_FX・AP)'!AC13</f>
        <v>初期値が「停止しない」であるため。
EP-BB接続解除時に「停止」に変更になり、初期値から変更となってしまうため。</v>
      </c>
    </row>
    <row r="14" spans="2:29" ht="24" customHeight="1">
      <c r="B14" s="636"/>
      <c r="C14" s="635">
        <v>9</v>
      </c>
      <c r="D14" s="663" t="str">
        <f>'消耗品リスト (Greif_FX・AP)'!D14</f>
        <v>ドラムカートリッジ(シアン)</v>
      </c>
      <c r="E14" s="653" t="str">
        <f>'消耗品リスト (Greif_FX・AP)'!E14</f>
        <v>R2</v>
      </c>
      <c r="F14" s="653" t="str">
        <f>'消耗品リスト (Greif_FX・AP)'!F14</f>
        <v>○</v>
      </c>
      <c r="G14" s="653" t="str">
        <f>'消耗品リスト (Greif_FX・AP)'!G14</f>
        <v>○</v>
      </c>
      <c r="H14" s="654" t="str">
        <f>'消耗品リスト (Greif_FX・AP)'!H14</f>
        <v>PFV_CHANGEPARTS_DRUM_C</v>
      </c>
      <c r="I14" s="653" t="str">
        <f>'消耗品リスト (Greif_FX・AP)'!I14</f>
        <v>-</v>
      </c>
      <c r="J14" s="653" t="str">
        <f>'消耗品リスト (Greif_FX・AP)'!J14</f>
        <v>ERU</v>
      </c>
      <c r="K14" s="653" t="str">
        <f>'消耗品リスト (Greif_FX・AP)'!K14</f>
        <v>-</v>
      </c>
      <c r="L14" s="653" t="str">
        <f>'消耗品リスト (Greif_FX・AP)'!L14</f>
        <v>○</v>
      </c>
      <c r="M14" s="653" t="str">
        <f>'消耗品リスト (Greif_FX・AP)'!M14</f>
        <v>×</v>
      </c>
      <c r="N14" s="653" t="str">
        <f>'消耗品リスト (Greif_FX・AP)'!N14</f>
        <v>○</v>
      </c>
      <c r="O14" s="655" t="str">
        <f>'消耗品リスト (Greif_FX・AP)'!O14</f>
        <v>Life Endの100000サイクル前</v>
      </c>
      <c r="P14" s="653" t="str">
        <f>'消耗品リスト (Greif_FX・AP)'!P14</f>
        <v>○</v>
      </c>
      <c r="Q14" s="653" t="str">
        <f>'消耗品リスト (Greif_FX・AP)'!Q14</f>
        <v>不可</v>
      </c>
      <c r="R14" s="653" t="str">
        <f>'消耗品リスト (Greif_FX・AP)'!R14</f>
        <v>○</v>
      </c>
      <c r="S14" s="653" t="str">
        <f>'消耗品リスト (Greif_FX・AP)'!S14</f>
        <v>○</v>
      </c>
      <c r="T14" s="653" t="str">
        <f>'消耗品リスト (Greif_FX・AP)'!T14</f>
        <v>○</v>
      </c>
      <c r="U14" s="653" t="str">
        <f>'消耗品リスト (Greif_FX・AP)'!U14</f>
        <v>○</v>
      </c>
      <c r="V14" s="653" t="str">
        <f>'消耗品リスト (Greif_FX・AP)'!V14</f>
        <v>×</v>
      </c>
      <c r="W14" s="653" t="str">
        <f>'消耗品リスト (Greif_FX・AP)'!W14</f>
        <v>○</v>
      </c>
      <c r="X14" s="653" t="str">
        <f>'消耗品リスト (Greif_FX・AP)'!X14</f>
        <v>○</v>
      </c>
      <c r="Y14" s="653" t="str">
        <f>'消耗品リスト (Greif_FX・AP)'!Y14</f>
        <v>NVM切替</v>
      </c>
      <c r="Z14" s="653" t="str">
        <f>'消耗品リスト (Greif_FX・AP)'!Z14</f>
        <v>停止しない</v>
      </c>
      <c r="AA14" s="653" t="str">
        <f>'消耗品リスト (Greif_FX・AP)'!AA14</f>
        <v>停止しない</v>
      </c>
      <c r="AB14" s="653" t="str">
        <f>'消耗品リスト (Greif_FX・AP)'!AB14</f>
        <v>○</v>
      </c>
      <c r="AC14" s="656" t="str">
        <f>'消耗品リスト (Greif_FX・AP)'!AC14</f>
        <v>初期値が「停止しない」であるため。
EP-BB接続解除時に「停止」に変更になり、初期値から変更となってしまうため。</v>
      </c>
    </row>
    <row r="15" spans="2:29" ht="24" customHeight="1">
      <c r="B15" s="636"/>
      <c r="C15" s="635">
        <v>10</v>
      </c>
      <c r="D15" s="663" t="str">
        <f>'消耗品リスト (Greif_FX・AP)'!D15</f>
        <v>ドラムカートリッジ(ブラック)</v>
      </c>
      <c r="E15" s="653" t="str">
        <f>'消耗品リスト (Greif_FX・AP)'!E15</f>
        <v>R1</v>
      </c>
      <c r="F15" s="653" t="str">
        <f>'消耗品リスト (Greif_FX・AP)'!F15</f>
        <v>○</v>
      </c>
      <c r="G15" s="653" t="str">
        <f>'消耗品リスト (Greif_FX・AP)'!G15</f>
        <v>○</v>
      </c>
      <c r="H15" s="654" t="str">
        <f>'消耗品リスト (Greif_FX・AP)'!H15</f>
        <v>PFV_CHANGEPARTS_DRUM_K</v>
      </c>
      <c r="I15" s="653" t="str">
        <f>'消耗品リスト (Greif_FX・AP)'!I15</f>
        <v>-</v>
      </c>
      <c r="J15" s="653" t="str">
        <f>'消耗品リスト (Greif_FX・AP)'!J15</f>
        <v>ERU</v>
      </c>
      <c r="K15" s="653" t="str">
        <f>'消耗品リスト (Greif_FX・AP)'!K15</f>
        <v>-</v>
      </c>
      <c r="L15" s="653" t="str">
        <f>'消耗品リスト (Greif_FX・AP)'!L15</f>
        <v>○</v>
      </c>
      <c r="M15" s="653" t="str">
        <f>'消耗品リスト (Greif_FX・AP)'!M15</f>
        <v>×</v>
      </c>
      <c r="N15" s="653" t="str">
        <f>'消耗品リスト (Greif_FX・AP)'!N15</f>
        <v>○</v>
      </c>
      <c r="O15" s="655" t="str">
        <f>'消耗品リスト (Greif_FX・AP)'!O15</f>
        <v>Life Endの100000サイクル前</v>
      </c>
      <c r="P15" s="653" t="str">
        <f>'消耗品リスト (Greif_FX・AP)'!P15</f>
        <v>○</v>
      </c>
      <c r="Q15" s="653" t="str">
        <f>'消耗品リスト (Greif_FX・AP)'!Q15</f>
        <v>不可</v>
      </c>
      <c r="R15" s="653" t="str">
        <f>'消耗品リスト (Greif_FX・AP)'!R15</f>
        <v>○</v>
      </c>
      <c r="S15" s="653" t="str">
        <f>'消耗品リスト (Greif_FX・AP)'!S15</f>
        <v>○</v>
      </c>
      <c r="T15" s="653" t="str">
        <f>'消耗品リスト (Greif_FX・AP)'!T15</f>
        <v>○</v>
      </c>
      <c r="U15" s="653" t="str">
        <f>'消耗品リスト (Greif_FX・AP)'!U15</f>
        <v>○</v>
      </c>
      <c r="V15" s="653" t="str">
        <f>'消耗品リスト (Greif_FX・AP)'!V15</f>
        <v>×</v>
      </c>
      <c r="W15" s="653" t="str">
        <f>'消耗品リスト (Greif_FX・AP)'!W15</f>
        <v>○</v>
      </c>
      <c r="X15" s="653" t="str">
        <f>'消耗品リスト (Greif_FX・AP)'!X15</f>
        <v>○</v>
      </c>
      <c r="Y15" s="653" t="str">
        <f>'消耗品リスト (Greif_FX・AP)'!Y15</f>
        <v>NVM切替</v>
      </c>
      <c r="Z15" s="653" t="str">
        <f>'消耗品リスト (Greif_FX・AP)'!Z15</f>
        <v>停止しない</v>
      </c>
      <c r="AA15" s="653" t="str">
        <f>'消耗品リスト (Greif_FX・AP)'!AA15</f>
        <v>停止しない</v>
      </c>
      <c r="AB15" s="653" t="str">
        <f>'消耗品リスト (Greif_FX・AP)'!AB15</f>
        <v>○</v>
      </c>
      <c r="AC15" s="656" t="str">
        <f>'消耗品リスト (Greif_FX・AP)'!AC15</f>
        <v>初期値が「停止しない」であるため。
EP-BB接続解除時に「停止」に変更になり、初期値から変更となってしまうため。</v>
      </c>
    </row>
    <row r="16" spans="2:29" ht="24" customHeight="1">
      <c r="B16" s="636"/>
      <c r="C16" s="630">
        <v>11</v>
      </c>
      <c r="D16" s="663" t="str">
        <f>'消耗品リスト (Greif_FX・AP)'!D16</f>
        <v>ドラムカートリッジ(YMCK一体型)</v>
      </c>
      <c r="E16" s="653" t="str">
        <f>'消耗品リスト (Greif_FX・AP)'!E16</f>
        <v>-</v>
      </c>
      <c r="F16" s="653" t="str">
        <f>'消耗品リスト (Greif_FX・AP)'!F16</f>
        <v>-</v>
      </c>
      <c r="G16" s="653" t="str">
        <f>'消耗品リスト (Greif_FX・AP)'!G16</f>
        <v>-</v>
      </c>
      <c r="H16" s="654" t="str">
        <f>'消耗品リスト (Greif_FX・AP)'!H16</f>
        <v>PFV_CHANGEPARTS_DRUM_CARTRIDGE</v>
      </c>
      <c r="I16" s="653" t="str">
        <f>'消耗品リスト (Greif_FX・AP)'!I16</f>
        <v>-</v>
      </c>
      <c r="J16" s="653">
        <f>'消耗品リスト (Greif_FX・AP)'!J16</f>
        <v>0</v>
      </c>
      <c r="K16" s="653">
        <f>'消耗品リスト (Greif_FX・AP)'!K16</f>
        <v>0</v>
      </c>
      <c r="L16" s="653">
        <f>'消耗品リスト (Greif_FX・AP)'!L16</f>
        <v>0</v>
      </c>
      <c r="M16" s="653">
        <f>'消耗品リスト (Greif_FX・AP)'!M16</f>
        <v>0</v>
      </c>
      <c r="N16" s="653">
        <f>'消耗品リスト (Greif_FX・AP)'!N16</f>
        <v>0</v>
      </c>
      <c r="O16" s="655">
        <f>'消耗品リスト (Greif_FX・AP)'!O16</f>
        <v>0</v>
      </c>
      <c r="P16" s="653">
        <f>'消耗品リスト (Greif_FX・AP)'!P16</f>
        <v>0</v>
      </c>
      <c r="Q16" s="653">
        <f>'消耗品リスト (Greif_FX・AP)'!Q16</f>
        <v>0</v>
      </c>
      <c r="R16" s="653">
        <f>'消耗品リスト (Greif_FX・AP)'!R16</f>
        <v>0</v>
      </c>
      <c r="S16" s="653">
        <f>'消耗品リスト (Greif_FX・AP)'!S16</f>
        <v>0</v>
      </c>
      <c r="T16" s="653">
        <f>'消耗品リスト (Greif_FX・AP)'!T16</f>
        <v>0</v>
      </c>
      <c r="U16" s="653">
        <f>'消耗品リスト (Greif_FX・AP)'!U16</f>
        <v>0</v>
      </c>
      <c r="V16" s="653">
        <f>'消耗品リスト (Greif_FX・AP)'!V16</f>
        <v>0</v>
      </c>
      <c r="W16" s="653">
        <f>'消耗品リスト (Greif_FX・AP)'!W16</f>
        <v>0</v>
      </c>
      <c r="X16" s="653">
        <f>'消耗品リスト (Greif_FX・AP)'!X16</f>
        <v>0</v>
      </c>
      <c r="Y16" s="653">
        <f>'消耗品リスト (Greif_FX・AP)'!Y16</f>
        <v>0</v>
      </c>
      <c r="Z16" s="653">
        <f>'消耗品リスト (Greif_FX・AP)'!Z16</f>
        <v>0</v>
      </c>
      <c r="AA16" s="653">
        <f>'消耗品リスト (Greif_FX・AP)'!AA16</f>
        <v>0</v>
      </c>
      <c r="AB16" s="654">
        <f>'消耗品リスト (Greif_FX・AP)'!AB16</f>
        <v>0</v>
      </c>
      <c r="AC16" s="656">
        <f>'消耗品リスト (Greif_FX・AP)'!AC16</f>
        <v>0</v>
      </c>
    </row>
    <row r="17" spans="2:29" ht="24" customHeight="1">
      <c r="B17" s="635"/>
      <c r="C17" s="635">
        <v>12</v>
      </c>
      <c r="D17" s="663" t="str">
        <f>'消耗品リスト (Greif_FX・AP)'!D17</f>
        <v>ドラムカートリッジ(YMCK 同時交換（非一体）型)</v>
      </c>
      <c r="E17" s="653" t="str">
        <f>'消耗品リスト (Greif_FX・AP)'!E17</f>
        <v>-</v>
      </c>
      <c r="F17" s="653" t="str">
        <f>'消耗品リスト (Greif_FX・AP)'!F17</f>
        <v>-</v>
      </c>
      <c r="G17" s="653" t="str">
        <f>'消耗品リスト (Greif_FX・AP)'!G17</f>
        <v>-</v>
      </c>
      <c r="H17" s="654" t="str">
        <f>'消耗品リスト (Greif_FX・AP)'!H17</f>
        <v>PFV_CHANGEPARTS_DRUM_YMCK,</v>
      </c>
      <c r="I17" s="653" t="str">
        <f>'消耗品リスト (Greif_FX・AP)'!I17</f>
        <v>-</v>
      </c>
      <c r="J17" s="653">
        <f>'消耗品リスト (Greif_FX・AP)'!J17</f>
        <v>0</v>
      </c>
      <c r="K17" s="653">
        <f>'消耗品リスト (Greif_FX・AP)'!K17</f>
        <v>0</v>
      </c>
      <c r="L17" s="653">
        <f>'消耗品リスト (Greif_FX・AP)'!L17</f>
        <v>0</v>
      </c>
      <c r="M17" s="653">
        <f>'消耗品リスト (Greif_FX・AP)'!M17</f>
        <v>0</v>
      </c>
      <c r="N17" s="653">
        <f>'消耗品リスト (Greif_FX・AP)'!N17</f>
        <v>0</v>
      </c>
      <c r="O17" s="655">
        <f>'消耗品リスト (Greif_FX・AP)'!O17</f>
        <v>0</v>
      </c>
      <c r="P17" s="653">
        <f>'消耗品リスト (Greif_FX・AP)'!P17</f>
        <v>0</v>
      </c>
      <c r="Q17" s="653">
        <f>'消耗品リスト (Greif_FX・AP)'!Q17</f>
        <v>0</v>
      </c>
      <c r="R17" s="653">
        <f>'消耗品リスト (Greif_FX・AP)'!R17</f>
        <v>0</v>
      </c>
      <c r="S17" s="653">
        <f>'消耗品リスト (Greif_FX・AP)'!S17</f>
        <v>0</v>
      </c>
      <c r="T17" s="653">
        <f>'消耗品リスト (Greif_FX・AP)'!T17</f>
        <v>0</v>
      </c>
      <c r="U17" s="653">
        <f>'消耗品リスト (Greif_FX・AP)'!U17</f>
        <v>0</v>
      </c>
      <c r="V17" s="653">
        <f>'消耗品リスト (Greif_FX・AP)'!V17</f>
        <v>0</v>
      </c>
      <c r="W17" s="653">
        <f>'消耗品リスト (Greif_FX・AP)'!W17</f>
        <v>0</v>
      </c>
      <c r="X17" s="653">
        <f>'消耗品リスト (Greif_FX・AP)'!X17</f>
        <v>0</v>
      </c>
      <c r="Y17" s="653">
        <f>'消耗品リスト (Greif_FX・AP)'!Y17</f>
        <v>0</v>
      </c>
      <c r="Z17" s="653">
        <f>'消耗品リスト (Greif_FX・AP)'!Z17</f>
        <v>0</v>
      </c>
      <c r="AA17" s="653">
        <f>'消耗品リスト (Greif_FX・AP)'!AA17</f>
        <v>0</v>
      </c>
      <c r="AB17" s="654">
        <f>'消耗品リスト (Greif_FX・AP)'!AB17</f>
        <v>0</v>
      </c>
      <c r="AC17" s="656">
        <f>'消耗品リスト (Greif_FX・AP)'!AC17</f>
        <v>0</v>
      </c>
    </row>
    <row r="18" spans="2:29" ht="24" customHeight="1">
      <c r="B18" s="635"/>
      <c r="C18" s="635">
        <v>13</v>
      </c>
      <c r="D18" s="663" t="str">
        <f>'消耗品リスト (Greif_FX・AP)'!D18</f>
        <v>ドラム/トナー一体型カートリッジ</v>
      </c>
      <c r="E18" s="653" t="str">
        <f>'消耗品リスト (Greif_FX・AP)'!E18</f>
        <v>-</v>
      </c>
      <c r="F18" s="653" t="str">
        <f>'消耗品リスト (Greif_FX・AP)'!F18</f>
        <v>-</v>
      </c>
      <c r="G18" s="653" t="str">
        <f>'消耗品リスト (Greif_FX・AP)'!G18</f>
        <v>-</v>
      </c>
      <c r="H18" s="654" t="str">
        <f>'消耗品リスト (Greif_FX・AP)'!H18</f>
        <v>PFV_CHANGEPARTS_DRUM_TONER_CARTRIDGE</v>
      </c>
      <c r="I18" s="653" t="str">
        <f>'消耗品リスト (Greif_FX・AP)'!I18</f>
        <v>-</v>
      </c>
      <c r="J18" s="653">
        <f>'消耗品リスト (Greif_FX・AP)'!J18</f>
        <v>0</v>
      </c>
      <c r="K18" s="653">
        <f>'消耗品リスト (Greif_FX・AP)'!K18</f>
        <v>0</v>
      </c>
      <c r="L18" s="653">
        <f>'消耗品リスト (Greif_FX・AP)'!L18</f>
        <v>0</v>
      </c>
      <c r="M18" s="653">
        <f>'消耗品リスト (Greif_FX・AP)'!M18</f>
        <v>0</v>
      </c>
      <c r="N18" s="653">
        <f>'消耗品リスト (Greif_FX・AP)'!N18</f>
        <v>0</v>
      </c>
      <c r="O18" s="655">
        <f>'消耗品リスト (Greif_FX・AP)'!O18</f>
        <v>0</v>
      </c>
      <c r="P18" s="653">
        <f>'消耗品リスト (Greif_FX・AP)'!P18</f>
        <v>0</v>
      </c>
      <c r="Q18" s="653">
        <f>'消耗品リスト (Greif_FX・AP)'!Q18</f>
        <v>0</v>
      </c>
      <c r="R18" s="653">
        <f>'消耗品リスト (Greif_FX・AP)'!R18</f>
        <v>0</v>
      </c>
      <c r="S18" s="653">
        <f>'消耗品リスト (Greif_FX・AP)'!S18</f>
        <v>0</v>
      </c>
      <c r="T18" s="653">
        <f>'消耗品リスト (Greif_FX・AP)'!T18</f>
        <v>0</v>
      </c>
      <c r="U18" s="653">
        <f>'消耗品リスト (Greif_FX・AP)'!U18</f>
        <v>0</v>
      </c>
      <c r="V18" s="653">
        <f>'消耗品リスト (Greif_FX・AP)'!V18</f>
        <v>0</v>
      </c>
      <c r="W18" s="653">
        <f>'消耗品リスト (Greif_FX・AP)'!W18</f>
        <v>0</v>
      </c>
      <c r="X18" s="653">
        <f>'消耗品リスト (Greif_FX・AP)'!X18</f>
        <v>0</v>
      </c>
      <c r="Y18" s="653">
        <f>'消耗品リスト (Greif_FX・AP)'!Y18</f>
        <v>0</v>
      </c>
      <c r="Z18" s="653">
        <f>'消耗品リスト (Greif_FX・AP)'!Z18</f>
        <v>0</v>
      </c>
      <c r="AA18" s="653">
        <f>'消耗品リスト (Greif_FX・AP)'!AA18</f>
        <v>0</v>
      </c>
      <c r="AB18" s="654">
        <f>'消耗品リスト (Greif_FX・AP)'!AB18</f>
        <v>0</v>
      </c>
      <c r="AC18" s="656">
        <f>'消耗品リスト (Greif_FX・AP)'!AC18</f>
        <v>0</v>
      </c>
    </row>
    <row r="19" spans="2:29" ht="24" customHeight="1">
      <c r="B19" s="635"/>
      <c r="C19" s="630">
        <v>14</v>
      </c>
      <c r="D19" s="663" t="str">
        <f>'消耗品リスト (Greif_FX・AP)'!D19</f>
        <v>トナー回収ボックス</v>
      </c>
      <c r="E19" s="653" t="str">
        <f>'消耗品リスト (Greif_FX・AP)'!E19</f>
        <v>-</v>
      </c>
      <c r="F19" s="653" t="str">
        <f>'消耗品リスト (Greif_FX・AP)'!F19</f>
        <v>○</v>
      </c>
      <c r="G19" s="653" t="str">
        <f>'消耗品リスト (Greif_FX・AP)'!G19</f>
        <v>○</v>
      </c>
      <c r="H19" s="654" t="str">
        <f>'消耗品リスト (Greif_FX・AP)'!H19</f>
        <v>PFV_CHANGEPARTS_WASTE_TONER_BOX</v>
      </c>
      <c r="I19" s="653" t="str">
        <f>'消耗品リスト (Greif_FX・AP)'!I19</f>
        <v>-</v>
      </c>
      <c r="J19" s="653" t="str">
        <f>'消耗品リスト (Greif_FX・AP)'!J19</f>
        <v>CRU</v>
      </c>
      <c r="K19" s="653" t="str">
        <f>'消耗品リスト (Greif_FX・AP)'!K19</f>
        <v>-</v>
      </c>
      <c r="L19" s="653" t="str">
        <f>'消耗品リスト (Greif_FX・AP)'!L19</f>
        <v>○</v>
      </c>
      <c r="M19" s="653" t="str">
        <f>'消耗品リスト (Greif_FX・AP)'!M19</f>
        <v>×</v>
      </c>
      <c r="N19" s="653" t="str">
        <f>'消耗品リスト (Greif_FX・AP)'!N19</f>
        <v>×</v>
      </c>
      <c r="O19" s="655" t="str">
        <f>'消耗品リスト (Greif_FX・AP)'!O19</f>
        <v>-</v>
      </c>
      <c r="P19" s="653" t="str">
        <f>'消耗品リスト (Greif_FX・AP)'!P19</f>
        <v>○</v>
      </c>
      <c r="Q19" s="653" t="str">
        <f>'消耗品リスト (Greif_FX・AP)'!Q19</f>
        <v>不可</v>
      </c>
      <c r="R19" s="653" t="str">
        <f>'消耗品リスト (Greif_FX・AP)'!R19</f>
        <v>○</v>
      </c>
      <c r="S19" s="653" t="str">
        <f>'消耗品リスト (Greif_FX・AP)'!S19</f>
        <v>×</v>
      </c>
      <c r="T19" s="653" t="str">
        <f>'消耗品リスト (Greif_FX・AP)'!T19</f>
        <v>○</v>
      </c>
      <c r="U19" s="653" t="str">
        <f>'消耗品リスト (Greif_FX・AP)'!U19</f>
        <v>○</v>
      </c>
      <c r="V19" s="653" t="str">
        <f>'消耗品リスト (Greif_FX・AP)'!V19</f>
        <v>×</v>
      </c>
      <c r="W19" s="653" t="str">
        <f>'消耗品リスト (Greif_FX・AP)'!W19</f>
        <v>×</v>
      </c>
      <c r="X19" s="653" t="str">
        <f>'消耗品リスト (Greif_FX・AP)'!X19</f>
        <v>○</v>
      </c>
      <c r="Y19" s="653" t="str">
        <f>'消耗品リスト (Greif_FX・AP)'!Y19</f>
        <v>停止する</v>
      </c>
      <c r="Z19" s="653" t="str">
        <f>'消耗品リスト (Greif_FX・AP)'!Z19</f>
        <v>-</v>
      </c>
      <c r="AA19" s="653" t="str">
        <f>'消耗品リスト (Greif_FX・AP)'!AA19</f>
        <v>-</v>
      </c>
      <c r="AB19" s="653" t="str">
        <f>'消耗品リスト (Greif_FX・AP)'!AB19</f>
        <v>-</v>
      </c>
      <c r="AC19" s="656">
        <f>'消耗品リスト (Greif_FX・AP)'!AC19</f>
        <v>0</v>
      </c>
    </row>
    <row r="20" spans="2:29" ht="24" customHeight="1">
      <c r="B20" s="636"/>
      <c r="C20" s="635">
        <v>15</v>
      </c>
      <c r="D20" s="663" t="str">
        <f>'消耗品リスト (Greif_FX・AP)'!D20</f>
        <v>定着ユニット</v>
      </c>
      <c r="E20" s="653" t="str">
        <f>'消耗品リスト (Greif_FX・AP)'!E20</f>
        <v>-</v>
      </c>
      <c r="F20" s="653" t="str">
        <f>'消耗品リスト (Greif_FX・AP)'!F20</f>
        <v>×</v>
      </c>
      <c r="G20" s="653" t="str">
        <f>'消耗品リスト (Greif_FX・AP)'!G20</f>
        <v>×</v>
      </c>
      <c r="H20" s="654" t="str">
        <f>'消耗品リスト (Greif_FX・AP)'!H20</f>
        <v>PFV_CHANGEPARTS_FUSER</v>
      </c>
      <c r="I20" s="653" t="str">
        <f>'消耗品リスト (Greif_FX・AP)'!I20</f>
        <v>-</v>
      </c>
      <c r="J20" s="653" t="str">
        <f>'消耗品リスト (Greif_FX・AP)'!J20</f>
        <v>ERU</v>
      </c>
      <c r="K20" s="653" t="str">
        <f>'消耗品リスト (Greif_FX・AP)'!K20</f>
        <v>-</v>
      </c>
      <c r="L20" s="653" t="str">
        <f>'消耗品リスト (Greif_FX・AP)'!L20</f>
        <v>○</v>
      </c>
      <c r="M20" s="653" t="str">
        <f>'消耗品リスト (Greif_FX・AP)'!M20</f>
        <v>×</v>
      </c>
      <c r="N20" s="653" t="str">
        <f>'消耗品リスト (Greif_FX・AP)'!N20</f>
        <v>×</v>
      </c>
      <c r="O20" s="655" t="str">
        <f>'消耗品リスト (Greif_FX・AP)'!O20</f>
        <v>-</v>
      </c>
      <c r="P20" s="653" t="str">
        <f>'消耗品リスト (Greif_FX・AP)'!P20</f>
        <v>○</v>
      </c>
      <c r="Q20" s="653" t="str">
        <f>'消耗品リスト (Greif_FX・AP)'!Q20</f>
        <v>不可</v>
      </c>
      <c r="R20" s="653" t="str">
        <f>'消耗品リスト (Greif_FX・AP)'!R20</f>
        <v>○</v>
      </c>
      <c r="S20" s="653" t="str">
        <f>'消耗品リスト (Greif_FX・AP)'!S20</f>
        <v>○</v>
      </c>
      <c r="T20" s="653" t="str">
        <f>'消耗品リスト (Greif_FX・AP)'!T20</f>
        <v>×</v>
      </c>
      <c r="U20" s="653" t="str">
        <f>'消耗品リスト (Greif_FX・AP)'!U20</f>
        <v>○</v>
      </c>
      <c r="V20" s="653" t="str">
        <f>'消耗品リスト (Greif_FX・AP)'!V20</f>
        <v>×</v>
      </c>
      <c r="W20" s="653" t="str">
        <f>'消耗品リスト (Greif_FX・AP)'!W20</f>
        <v>○</v>
      </c>
      <c r="X20" s="653" t="str">
        <f>'消耗品リスト (Greif_FX・AP)'!X20</f>
        <v>×</v>
      </c>
      <c r="Y20" s="653" t="str">
        <f>'消耗品リスト (Greif_FX・AP)'!Y20</f>
        <v>停止しない</v>
      </c>
      <c r="Z20" s="653" t="str">
        <f>'消耗品リスト (Greif_FX・AP)'!Z20</f>
        <v>-</v>
      </c>
      <c r="AA20" s="653" t="str">
        <f>'消耗品リスト (Greif_FX・AP)'!AA20</f>
        <v>-</v>
      </c>
      <c r="AB20" s="653" t="str">
        <f>'消耗品リスト (Greif_FX・AP)'!AB20</f>
        <v>-</v>
      </c>
      <c r="AC20" s="656">
        <f>'消耗品リスト (Greif_FX・AP)'!AC20</f>
        <v>0</v>
      </c>
    </row>
    <row r="21" spans="2:29" ht="24" customHeight="1">
      <c r="C21" s="630">
        <v>16</v>
      </c>
      <c r="D21" s="663" t="str">
        <f>'消耗品リスト (Greif_FX・AP)'!D21</f>
        <v>フューザークリーニングウェブ</v>
      </c>
      <c r="E21" s="653" t="str">
        <f>'消耗品リスト (Greif_FX・AP)'!E21</f>
        <v>-</v>
      </c>
      <c r="F21" s="653" t="str">
        <f>'消耗品リスト (Greif_FX・AP)'!F21</f>
        <v>-</v>
      </c>
      <c r="G21" s="653" t="str">
        <f>'消耗品リスト (Greif_FX・AP)'!G21</f>
        <v>-</v>
      </c>
      <c r="H21" s="654" t="str">
        <f>'消耗品リスト (Greif_FX・AP)'!H21</f>
        <v>PFV_CHANGEPARTS_FUSER_WEB</v>
      </c>
      <c r="I21" s="653" t="str">
        <f>'消耗品リスト (Greif_FX・AP)'!I21</f>
        <v>-</v>
      </c>
      <c r="J21" s="653">
        <f>'消耗品リスト (Greif_FX・AP)'!J21</f>
        <v>0</v>
      </c>
      <c r="K21" s="653">
        <f>'消耗品リスト (Greif_FX・AP)'!K21</f>
        <v>0</v>
      </c>
      <c r="L21" s="653">
        <f>'消耗品リスト (Greif_FX・AP)'!L21</f>
        <v>0</v>
      </c>
      <c r="M21" s="653">
        <f>'消耗品リスト (Greif_FX・AP)'!M21</f>
        <v>0</v>
      </c>
      <c r="N21" s="653">
        <f>'消耗品リスト (Greif_FX・AP)'!N21</f>
        <v>0</v>
      </c>
      <c r="O21" s="655">
        <f>'消耗品リスト (Greif_FX・AP)'!O21</f>
        <v>0</v>
      </c>
      <c r="P21" s="653">
        <f>'消耗品リスト (Greif_FX・AP)'!P21</f>
        <v>0</v>
      </c>
      <c r="Q21" s="653">
        <f>'消耗品リスト (Greif_FX・AP)'!Q21</f>
        <v>0</v>
      </c>
      <c r="R21" s="653">
        <f>'消耗品リスト (Greif_FX・AP)'!R21</f>
        <v>0</v>
      </c>
      <c r="S21" s="653">
        <f>'消耗品リスト (Greif_FX・AP)'!S21</f>
        <v>0</v>
      </c>
      <c r="T21" s="653">
        <f>'消耗品リスト (Greif_FX・AP)'!T21</f>
        <v>0</v>
      </c>
      <c r="U21" s="653">
        <f>'消耗品リスト (Greif_FX・AP)'!U21</f>
        <v>0</v>
      </c>
      <c r="V21" s="653">
        <f>'消耗品リスト (Greif_FX・AP)'!V21</f>
        <v>0</v>
      </c>
      <c r="W21" s="653">
        <f>'消耗品リスト (Greif_FX・AP)'!W21</f>
        <v>0</v>
      </c>
      <c r="X21" s="653">
        <f>'消耗品リスト (Greif_FX・AP)'!X21</f>
        <v>0</v>
      </c>
      <c r="Y21" s="653">
        <f>'消耗品リスト (Greif_FX・AP)'!Y21</f>
        <v>0</v>
      </c>
      <c r="Z21" s="653">
        <f>'消耗品リスト (Greif_FX・AP)'!Z21</f>
        <v>0</v>
      </c>
      <c r="AA21" s="653">
        <f>'消耗品リスト (Greif_FX・AP)'!AA21</f>
        <v>0</v>
      </c>
      <c r="AB21" s="653">
        <f>'消耗品リスト (Greif_FX・AP)'!AB21</f>
        <v>0</v>
      </c>
      <c r="AC21" s="656">
        <f>'消耗品リスト (Greif_FX・AP)'!AC21</f>
        <v>0</v>
      </c>
    </row>
    <row r="22" spans="2:29" ht="24" customHeight="1">
      <c r="B22" s="635"/>
      <c r="C22" s="635">
        <v>17</v>
      </c>
      <c r="D22" s="663" t="str">
        <f>'消耗品リスト (Greif_FX・AP)'!D22</f>
        <v>フィードローラー1(トレイ1用)</v>
      </c>
      <c r="E22" s="653" t="str">
        <f>'消耗品リスト (Greif_FX・AP)'!E22</f>
        <v>-</v>
      </c>
      <c r="F22" s="653" t="str">
        <f>'消耗品リスト (Greif_FX・AP)'!F22</f>
        <v>-</v>
      </c>
      <c r="G22" s="653" t="str">
        <f>'消耗品リスト (Greif_FX・AP)'!G22</f>
        <v>-</v>
      </c>
      <c r="H22" s="654" t="str">
        <f>'消耗品リスト (Greif_FX・AP)'!H22</f>
        <v>PFV_CHANGEPARTS_FEED_ROLL1</v>
      </c>
      <c r="I22" s="653" t="str">
        <f>'消耗品リスト (Greif_FX・AP)'!I22</f>
        <v>-</v>
      </c>
      <c r="J22" s="653">
        <f>'消耗品リスト (Greif_FX・AP)'!J22</f>
        <v>0</v>
      </c>
      <c r="K22" s="653">
        <f>'消耗品リスト (Greif_FX・AP)'!K22</f>
        <v>0</v>
      </c>
      <c r="L22" s="653">
        <f>'消耗品リスト (Greif_FX・AP)'!L22</f>
        <v>0</v>
      </c>
      <c r="M22" s="653">
        <f>'消耗品リスト (Greif_FX・AP)'!M22</f>
        <v>0</v>
      </c>
      <c r="N22" s="653">
        <f>'消耗品リスト (Greif_FX・AP)'!N22</f>
        <v>0</v>
      </c>
      <c r="O22" s="655">
        <f>'消耗品リスト (Greif_FX・AP)'!O22</f>
        <v>0</v>
      </c>
      <c r="P22" s="653">
        <f>'消耗品リスト (Greif_FX・AP)'!P22</f>
        <v>0</v>
      </c>
      <c r="Q22" s="653">
        <f>'消耗品リスト (Greif_FX・AP)'!Q22</f>
        <v>0</v>
      </c>
      <c r="R22" s="653">
        <f>'消耗品リスト (Greif_FX・AP)'!R22</f>
        <v>0</v>
      </c>
      <c r="S22" s="653">
        <f>'消耗品リスト (Greif_FX・AP)'!S22</f>
        <v>0</v>
      </c>
      <c r="T22" s="653">
        <f>'消耗品リスト (Greif_FX・AP)'!T22</f>
        <v>0</v>
      </c>
      <c r="U22" s="653">
        <f>'消耗品リスト (Greif_FX・AP)'!U22</f>
        <v>0</v>
      </c>
      <c r="V22" s="653">
        <f>'消耗品リスト (Greif_FX・AP)'!V22</f>
        <v>0</v>
      </c>
      <c r="W22" s="653">
        <f>'消耗品リスト (Greif_FX・AP)'!W22</f>
        <v>0</v>
      </c>
      <c r="X22" s="653">
        <f>'消耗品リスト (Greif_FX・AP)'!X22</f>
        <v>0</v>
      </c>
      <c r="Y22" s="653">
        <f>'消耗品リスト (Greif_FX・AP)'!Y22</f>
        <v>0</v>
      </c>
      <c r="Z22" s="653">
        <f>'消耗品リスト (Greif_FX・AP)'!Z22</f>
        <v>0</v>
      </c>
      <c r="AA22" s="653">
        <f>'消耗品リスト (Greif_FX・AP)'!AA22</f>
        <v>0</v>
      </c>
      <c r="AB22" s="653">
        <f>'消耗品リスト (Greif_FX・AP)'!AB22</f>
        <v>0</v>
      </c>
      <c r="AC22" s="656">
        <f>'消耗品リスト (Greif_FX・AP)'!AC22</f>
        <v>0</v>
      </c>
    </row>
    <row r="23" spans="2:29" ht="24" customHeight="1">
      <c r="B23" s="635"/>
      <c r="C23" s="635">
        <v>18</v>
      </c>
      <c r="D23" s="663" t="str">
        <f>'消耗品リスト (Greif_FX・AP)'!D23</f>
        <v>フィードローラー2(トレイ2用)</v>
      </c>
      <c r="E23" s="653" t="str">
        <f>'消耗品リスト (Greif_FX・AP)'!E23</f>
        <v>-</v>
      </c>
      <c r="F23" s="653" t="str">
        <f>'消耗品リスト (Greif_FX・AP)'!F23</f>
        <v>-</v>
      </c>
      <c r="G23" s="653" t="str">
        <f>'消耗品リスト (Greif_FX・AP)'!G23</f>
        <v>-</v>
      </c>
      <c r="H23" s="654" t="str">
        <f>'消耗品リスト (Greif_FX・AP)'!H23</f>
        <v>PFV_CHANGEPARTS_FEED_ROLL2</v>
      </c>
      <c r="I23" s="653" t="str">
        <f>'消耗品リスト (Greif_FX・AP)'!I23</f>
        <v>-</v>
      </c>
      <c r="J23" s="653">
        <f>'消耗品リスト (Greif_FX・AP)'!J23</f>
        <v>0</v>
      </c>
      <c r="K23" s="653">
        <f>'消耗品リスト (Greif_FX・AP)'!K23</f>
        <v>0</v>
      </c>
      <c r="L23" s="653">
        <f>'消耗品リスト (Greif_FX・AP)'!L23</f>
        <v>0</v>
      </c>
      <c r="M23" s="653">
        <f>'消耗品リスト (Greif_FX・AP)'!M23</f>
        <v>0</v>
      </c>
      <c r="N23" s="653">
        <f>'消耗品リスト (Greif_FX・AP)'!N23</f>
        <v>0</v>
      </c>
      <c r="O23" s="655">
        <f>'消耗品リスト (Greif_FX・AP)'!O23</f>
        <v>0</v>
      </c>
      <c r="P23" s="653">
        <f>'消耗品リスト (Greif_FX・AP)'!P23</f>
        <v>0</v>
      </c>
      <c r="Q23" s="653">
        <f>'消耗品リスト (Greif_FX・AP)'!Q23</f>
        <v>0</v>
      </c>
      <c r="R23" s="653">
        <f>'消耗品リスト (Greif_FX・AP)'!R23</f>
        <v>0</v>
      </c>
      <c r="S23" s="653">
        <f>'消耗品リスト (Greif_FX・AP)'!S23</f>
        <v>0</v>
      </c>
      <c r="T23" s="653">
        <f>'消耗品リスト (Greif_FX・AP)'!T23</f>
        <v>0</v>
      </c>
      <c r="U23" s="653">
        <f>'消耗品リスト (Greif_FX・AP)'!U23</f>
        <v>0</v>
      </c>
      <c r="V23" s="653">
        <f>'消耗品リスト (Greif_FX・AP)'!V23</f>
        <v>0</v>
      </c>
      <c r="W23" s="653">
        <f>'消耗品リスト (Greif_FX・AP)'!W23</f>
        <v>0</v>
      </c>
      <c r="X23" s="653">
        <f>'消耗品リスト (Greif_FX・AP)'!X23</f>
        <v>0</v>
      </c>
      <c r="Y23" s="653">
        <f>'消耗品リスト (Greif_FX・AP)'!Y23</f>
        <v>0</v>
      </c>
      <c r="Z23" s="653">
        <f>'消耗品リスト (Greif_FX・AP)'!Z23</f>
        <v>0</v>
      </c>
      <c r="AA23" s="653">
        <f>'消耗品リスト (Greif_FX・AP)'!AA23</f>
        <v>0</v>
      </c>
      <c r="AB23" s="653">
        <f>'消耗品リスト (Greif_FX・AP)'!AB23</f>
        <v>0</v>
      </c>
      <c r="AC23" s="656">
        <f>'消耗品リスト (Greif_FX・AP)'!AC23</f>
        <v>0</v>
      </c>
    </row>
    <row r="24" spans="2:29" ht="24" customHeight="1">
      <c r="B24" s="635"/>
      <c r="C24" s="635">
        <v>19</v>
      </c>
      <c r="D24" s="663" t="str">
        <f>'消耗品リスト (Greif_FX・AP)'!D24</f>
        <v>フィードローラー3(トレイ3用)</v>
      </c>
      <c r="E24" s="653" t="str">
        <f>'消耗品リスト (Greif_FX・AP)'!E24</f>
        <v>-</v>
      </c>
      <c r="F24" s="653" t="str">
        <f>'消耗品リスト (Greif_FX・AP)'!F24</f>
        <v>-</v>
      </c>
      <c r="G24" s="653" t="str">
        <f>'消耗品リスト (Greif_FX・AP)'!G24</f>
        <v>-</v>
      </c>
      <c r="H24" s="654" t="str">
        <f>'消耗品リスト (Greif_FX・AP)'!H24</f>
        <v>PFV_CHANGEPARTS_FEED_ROLL3</v>
      </c>
      <c r="I24" s="653" t="str">
        <f>'消耗品リスト (Greif_FX・AP)'!I24</f>
        <v>-</v>
      </c>
      <c r="J24" s="653">
        <f>'消耗品リスト (Greif_FX・AP)'!J24</f>
        <v>0</v>
      </c>
      <c r="K24" s="653">
        <f>'消耗品リスト (Greif_FX・AP)'!K24</f>
        <v>0</v>
      </c>
      <c r="L24" s="653">
        <f>'消耗品リスト (Greif_FX・AP)'!L24</f>
        <v>0</v>
      </c>
      <c r="M24" s="653">
        <f>'消耗品リスト (Greif_FX・AP)'!M24</f>
        <v>0</v>
      </c>
      <c r="N24" s="653">
        <f>'消耗品リスト (Greif_FX・AP)'!N24</f>
        <v>0</v>
      </c>
      <c r="O24" s="655">
        <f>'消耗品リスト (Greif_FX・AP)'!O24</f>
        <v>0</v>
      </c>
      <c r="P24" s="653">
        <f>'消耗品リスト (Greif_FX・AP)'!P24</f>
        <v>0</v>
      </c>
      <c r="Q24" s="653">
        <f>'消耗品リスト (Greif_FX・AP)'!Q24</f>
        <v>0</v>
      </c>
      <c r="R24" s="653">
        <f>'消耗品リスト (Greif_FX・AP)'!R24</f>
        <v>0</v>
      </c>
      <c r="S24" s="653">
        <f>'消耗品リスト (Greif_FX・AP)'!S24</f>
        <v>0</v>
      </c>
      <c r="T24" s="653">
        <f>'消耗品リスト (Greif_FX・AP)'!T24</f>
        <v>0</v>
      </c>
      <c r="U24" s="653">
        <f>'消耗品リスト (Greif_FX・AP)'!U24</f>
        <v>0</v>
      </c>
      <c r="V24" s="653">
        <f>'消耗品リスト (Greif_FX・AP)'!V24</f>
        <v>0</v>
      </c>
      <c r="W24" s="653">
        <f>'消耗品リスト (Greif_FX・AP)'!W24</f>
        <v>0</v>
      </c>
      <c r="X24" s="653">
        <f>'消耗品リスト (Greif_FX・AP)'!X24</f>
        <v>0</v>
      </c>
      <c r="Y24" s="653">
        <f>'消耗品リスト (Greif_FX・AP)'!Y24</f>
        <v>0</v>
      </c>
      <c r="Z24" s="653">
        <f>'消耗品リスト (Greif_FX・AP)'!Z24</f>
        <v>0</v>
      </c>
      <c r="AA24" s="653">
        <f>'消耗品リスト (Greif_FX・AP)'!AA24</f>
        <v>0</v>
      </c>
      <c r="AB24" s="653">
        <f>'消耗品リスト (Greif_FX・AP)'!AB24</f>
        <v>0</v>
      </c>
      <c r="AC24" s="656">
        <f>'消耗品リスト (Greif_FX・AP)'!AC24</f>
        <v>0</v>
      </c>
    </row>
    <row r="25" spans="2:29" ht="24" customHeight="1">
      <c r="B25" s="635"/>
      <c r="C25" s="635">
        <v>20</v>
      </c>
      <c r="D25" s="663" t="str">
        <f>'消耗品リスト (Greif_FX・AP)'!D25</f>
        <v>フィードローラー4(トレイ4用)</v>
      </c>
      <c r="E25" s="653" t="str">
        <f>'消耗品リスト (Greif_FX・AP)'!E25</f>
        <v>-</v>
      </c>
      <c r="F25" s="653" t="str">
        <f>'消耗品リスト (Greif_FX・AP)'!F25</f>
        <v>-</v>
      </c>
      <c r="G25" s="653" t="str">
        <f>'消耗品リスト (Greif_FX・AP)'!G25</f>
        <v>-</v>
      </c>
      <c r="H25" s="654" t="str">
        <f>'消耗品リスト (Greif_FX・AP)'!H25</f>
        <v>PFV_CHANGEPARTS_FEED_ROLL4</v>
      </c>
      <c r="I25" s="653" t="str">
        <f>'消耗品リスト (Greif_FX・AP)'!I25</f>
        <v>-</v>
      </c>
      <c r="J25" s="653">
        <f>'消耗品リスト (Greif_FX・AP)'!J25</f>
        <v>0</v>
      </c>
      <c r="K25" s="653">
        <f>'消耗品リスト (Greif_FX・AP)'!K25</f>
        <v>0</v>
      </c>
      <c r="L25" s="653">
        <f>'消耗品リスト (Greif_FX・AP)'!L25</f>
        <v>0</v>
      </c>
      <c r="M25" s="653">
        <f>'消耗品リスト (Greif_FX・AP)'!M25</f>
        <v>0</v>
      </c>
      <c r="N25" s="653">
        <f>'消耗品リスト (Greif_FX・AP)'!N25</f>
        <v>0</v>
      </c>
      <c r="O25" s="655">
        <f>'消耗品リスト (Greif_FX・AP)'!O25</f>
        <v>0</v>
      </c>
      <c r="P25" s="653">
        <f>'消耗品リスト (Greif_FX・AP)'!P25</f>
        <v>0</v>
      </c>
      <c r="Q25" s="653">
        <f>'消耗品リスト (Greif_FX・AP)'!Q25</f>
        <v>0</v>
      </c>
      <c r="R25" s="653">
        <f>'消耗品リスト (Greif_FX・AP)'!R25</f>
        <v>0</v>
      </c>
      <c r="S25" s="653">
        <f>'消耗品リスト (Greif_FX・AP)'!S25</f>
        <v>0</v>
      </c>
      <c r="T25" s="653">
        <f>'消耗品リスト (Greif_FX・AP)'!T25</f>
        <v>0</v>
      </c>
      <c r="U25" s="653">
        <f>'消耗品リスト (Greif_FX・AP)'!U25</f>
        <v>0</v>
      </c>
      <c r="V25" s="653">
        <f>'消耗品リスト (Greif_FX・AP)'!V25</f>
        <v>0</v>
      </c>
      <c r="W25" s="653">
        <f>'消耗品リスト (Greif_FX・AP)'!W25</f>
        <v>0</v>
      </c>
      <c r="X25" s="653">
        <f>'消耗品リスト (Greif_FX・AP)'!X25</f>
        <v>0</v>
      </c>
      <c r="Y25" s="653">
        <f>'消耗品リスト (Greif_FX・AP)'!Y25</f>
        <v>0</v>
      </c>
      <c r="Z25" s="653">
        <f>'消耗品リスト (Greif_FX・AP)'!Z25</f>
        <v>0</v>
      </c>
      <c r="AA25" s="653">
        <f>'消耗品リスト (Greif_FX・AP)'!AA25</f>
        <v>0</v>
      </c>
      <c r="AB25" s="653">
        <f>'消耗品リスト (Greif_FX・AP)'!AB25</f>
        <v>0</v>
      </c>
      <c r="AC25" s="656">
        <f>'消耗品リスト (Greif_FX・AP)'!AC25</f>
        <v>0</v>
      </c>
    </row>
    <row r="26" spans="2:29" ht="24" customHeight="1">
      <c r="B26" s="635"/>
      <c r="C26" s="635">
        <v>21</v>
      </c>
      <c r="D26" s="663" t="str">
        <f>'消耗品リスト (Greif_FX・AP)'!D26</f>
        <v>フィードローラー(MSI用)</v>
      </c>
      <c r="E26" s="653" t="str">
        <f>'消耗品リスト (Greif_FX・AP)'!E26</f>
        <v>-</v>
      </c>
      <c r="F26" s="653" t="str">
        <f>'消耗品リスト (Greif_FX・AP)'!F26</f>
        <v>-</v>
      </c>
      <c r="G26" s="653" t="str">
        <f>'消耗品リスト (Greif_FX・AP)'!G26</f>
        <v>-</v>
      </c>
      <c r="H26" s="654" t="str">
        <f>'消耗品リスト (Greif_FX・AP)'!H26</f>
        <v>PFV_CHANGEPARTS_FEED_ROLL5</v>
      </c>
      <c r="I26" s="653" t="str">
        <f>'消耗品リスト (Greif_FX・AP)'!I26</f>
        <v>-</v>
      </c>
      <c r="J26" s="653">
        <f>'消耗品リスト (Greif_FX・AP)'!J26</f>
        <v>0</v>
      </c>
      <c r="K26" s="653">
        <f>'消耗品リスト (Greif_FX・AP)'!K26</f>
        <v>0</v>
      </c>
      <c r="L26" s="653">
        <f>'消耗品リスト (Greif_FX・AP)'!L26</f>
        <v>0</v>
      </c>
      <c r="M26" s="653">
        <f>'消耗品リスト (Greif_FX・AP)'!M26</f>
        <v>0</v>
      </c>
      <c r="N26" s="653">
        <f>'消耗品リスト (Greif_FX・AP)'!N26</f>
        <v>0</v>
      </c>
      <c r="O26" s="655">
        <f>'消耗品リスト (Greif_FX・AP)'!O26</f>
        <v>0</v>
      </c>
      <c r="P26" s="653">
        <f>'消耗品リスト (Greif_FX・AP)'!P26</f>
        <v>0</v>
      </c>
      <c r="Q26" s="653">
        <f>'消耗品リスト (Greif_FX・AP)'!Q26</f>
        <v>0</v>
      </c>
      <c r="R26" s="653">
        <f>'消耗品リスト (Greif_FX・AP)'!R26</f>
        <v>0</v>
      </c>
      <c r="S26" s="653">
        <f>'消耗品リスト (Greif_FX・AP)'!S26</f>
        <v>0</v>
      </c>
      <c r="T26" s="653">
        <f>'消耗品リスト (Greif_FX・AP)'!T26</f>
        <v>0</v>
      </c>
      <c r="U26" s="653">
        <f>'消耗品リスト (Greif_FX・AP)'!U26</f>
        <v>0</v>
      </c>
      <c r="V26" s="653">
        <f>'消耗品リスト (Greif_FX・AP)'!V26</f>
        <v>0</v>
      </c>
      <c r="W26" s="653">
        <f>'消耗品リスト (Greif_FX・AP)'!W26</f>
        <v>0</v>
      </c>
      <c r="X26" s="653">
        <f>'消耗品リスト (Greif_FX・AP)'!X26</f>
        <v>0</v>
      </c>
      <c r="Y26" s="653">
        <f>'消耗品リスト (Greif_FX・AP)'!Y26</f>
        <v>0</v>
      </c>
      <c r="Z26" s="653">
        <f>'消耗品リスト (Greif_FX・AP)'!Z26</f>
        <v>0</v>
      </c>
      <c r="AA26" s="653">
        <f>'消耗品リスト (Greif_FX・AP)'!AA26</f>
        <v>0</v>
      </c>
      <c r="AB26" s="653">
        <f>'消耗品リスト (Greif_FX・AP)'!AB26</f>
        <v>0</v>
      </c>
      <c r="AC26" s="656">
        <f>'消耗品リスト (Greif_FX・AP)'!AC26</f>
        <v>0</v>
      </c>
    </row>
    <row r="27" spans="2:29" ht="24" customHeight="1">
      <c r="C27" s="630">
        <v>25</v>
      </c>
      <c r="D27" s="663" t="str">
        <f>'消耗品リスト (Greif_FX・AP)'!D27</f>
        <v>フィードローラー5(トレイ5用)</v>
      </c>
      <c r="E27" s="653" t="str">
        <f>'消耗品リスト (Greif_FX・AP)'!E27</f>
        <v>-</v>
      </c>
      <c r="F27" s="653" t="str">
        <f>'消耗品リスト (Greif_FX・AP)'!F27</f>
        <v>-</v>
      </c>
      <c r="G27" s="653" t="str">
        <f>'消耗品リスト (Greif_FX・AP)'!G27</f>
        <v>-</v>
      </c>
      <c r="H27" s="654" t="str">
        <f>'消耗品リスト (Greif_FX・AP)'!H27</f>
        <v>PFV_CHANGEPARTS_FEED_ROLL_TRAY5</v>
      </c>
      <c r="I27" s="653" t="str">
        <f>'消耗品リスト (Greif_FX・AP)'!I27</f>
        <v>-</v>
      </c>
      <c r="J27" s="653">
        <f>'消耗品リスト (Greif_FX・AP)'!J27</f>
        <v>0</v>
      </c>
      <c r="K27" s="653">
        <f>'消耗品リスト (Greif_FX・AP)'!K27</f>
        <v>0</v>
      </c>
      <c r="L27" s="653">
        <f>'消耗品リスト (Greif_FX・AP)'!L27</f>
        <v>0</v>
      </c>
      <c r="M27" s="653">
        <f>'消耗品リスト (Greif_FX・AP)'!M27</f>
        <v>0</v>
      </c>
      <c r="N27" s="653">
        <f>'消耗品リスト (Greif_FX・AP)'!N27</f>
        <v>0</v>
      </c>
      <c r="O27" s="655">
        <f>'消耗品リスト (Greif_FX・AP)'!O27</f>
        <v>0</v>
      </c>
      <c r="P27" s="653">
        <f>'消耗品リスト (Greif_FX・AP)'!P27</f>
        <v>0</v>
      </c>
      <c r="Q27" s="653">
        <f>'消耗品リスト (Greif_FX・AP)'!Q27</f>
        <v>0</v>
      </c>
      <c r="R27" s="653">
        <f>'消耗品リスト (Greif_FX・AP)'!R27</f>
        <v>0</v>
      </c>
      <c r="S27" s="653">
        <f>'消耗品リスト (Greif_FX・AP)'!S27</f>
        <v>0</v>
      </c>
      <c r="T27" s="653">
        <f>'消耗品リスト (Greif_FX・AP)'!T27</f>
        <v>0</v>
      </c>
      <c r="U27" s="653">
        <f>'消耗品リスト (Greif_FX・AP)'!U27</f>
        <v>0</v>
      </c>
      <c r="V27" s="653">
        <f>'消耗品リスト (Greif_FX・AP)'!V27</f>
        <v>0</v>
      </c>
      <c r="W27" s="653">
        <f>'消耗品リスト (Greif_FX・AP)'!W27</f>
        <v>0</v>
      </c>
      <c r="X27" s="653">
        <f>'消耗品リスト (Greif_FX・AP)'!X27</f>
        <v>0</v>
      </c>
      <c r="Y27" s="653">
        <f>'消耗品リスト (Greif_FX・AP)'!Y27</f>
        <v>0</v>
      </c>
      <c r="Z27" s="653">
        <f>'消耗品リスト (Greif_FX・AP)'!Z27</f>
        <v>0</v>
      </c>
      <c r="AA27" s="653">
        <f>'消耗品リスト (Greif_FX・AP)'!AA27</f>
        <v>0</v>
      </c>
      <c r="AB27" s="653">
        <f>'消耗品リスト (Greif_FX・AP)'!AB27</f>
        <v>0</v>
      </c>
      <c r="AC27" s="656">
        <f>'消耗品リスト (Greif_FX・AP)'!AC27</f>
        <v>0</v>
      </c>
    </row>
    <row r="28" spans="2:29" ht="24" customHeight="1">
      <c r="C28" s="630">
        <v>26</v>
      </c>
      <c r="D28" s="663" t="str">
        <f>'消耗品リスト (Greif_FX・AP)'!D28</f>
        <v>フィードローラー(1段HCF用)</v>
      </c>
      <c r="E28" s="653" t="str">
        <f>'消耗品リスト (Greif_FX・AP)'!E28</f>
        <v>-</v>
      </c>
      <c r="F28" s="653" t="str">
        <f>'消耗品リスト (Greif_FX・AP)'!F28</f>
        <v>-</v>
      </c>
      <c r="G28" s="653" t="str">
        <f>'消耗品リスト (Greif_FX・AP)'!G28</f>
        <v>-</v>
      </c>
      <c r="H28" s="654" t="str">
        <f>'消耗品リスト (Greif_FX・AP)'!H28</f>
        <v>PFV_CHANGEPARTS_FEED_ROLL_HCF1_TRAY1,</v>
      </c>
      <c r="I28" s="653" t="str">
        <f>'消耗品リスト (Greif_FX・AP)'!I28</f>
        <v>-</v>
      </c>
      <c r="J28" s="653">
        <f>'消耗品リスト (Greif_FX・AP)'!J28</f>
        <v>0</v>
      </c>
      <c r="K28" s="653">
        <f>'消耗品リスト (Greif_FX・AP)'!K28</f>
        <v>0</v>
      </c>
      <c r="L28" s="653">
        <f>'消耗品リスト (Greif_FX・AP)'!L28</f>
        <v>0</v>
      </c>
      <c r="M28" s="653">
        <f>'消耗品リスト (Greif_FX・AP)'!M28</f>
        <v>0</v>
      </c>
      <c r="N28" s="653">
        <f>'消耗品リスト (Greif_FX・AP)'!N28</f>
        <v>0</v>
      </c>
      <c r="O28" s="655">
        <f>'消耗品リスト (Greif_FX・AP)'!O28</f>
        <v>0</v>
      </c>
      <c r="P28" s="653">
        <f>'消耗品リスト (Greif_FX・AP)'!P28</f>
        <v>0</v>
      </c>
      <c r="Q28" s="653">
        <f>'消耗品リスト (Greif_FX・AP)'!Q28</f>
        <v>0</v>
      </c>
      <c r="R28" s="653">
        <f>'消耗品リスト (Greif_FX・AP)'!R28</f>
        <v>0</v>
      </c>
      <c r="S28" s="653">
        <f>'消耗品リスト (Greif_FX・AP)'!S28</f>
        <v>0</v>
      </c>
      <c r="T28" s="653">
        <f>'消耗品リスト (Greif_FX・AP)'!T28</f>
        <v>0</v>
      </c>
      <c r="U28" s="653">
        <f>'消耗品リスト (Greif_FX・AP)'!U28</f>
        <v>0</v>
      </c>
      <c r="V28" s="653">
        <f>'消耗品リスト (Greif_FX・AP)'!V28</f>
        <v>0</v>
      </c>
      <c r="W28" s="653">
        <f>'消耗品リスト (Greif_FX・AP)'!W28</f>
        <v>0</v>
      </c>
      <c r="X28" s="653">
        <f>'消耗品リスト (Greif_FX・AP)'!X28</f>
        <v>0</v>
      </c>
      <c r="Y28" s="653">
        <f>'消耗品リスト (Greif_FX・AP)'!Y28</f>
        <v>0</v>
      </c>
      <c r="Z28" s="653">
        <f>'消耗品リスト (Greif_FX・AP)'!Z28</f>
        <v>0</v>
      </c>
      <c r="AA28" s="653">
        <f>'消耗品リスト (Greif_FX・AP)'!AA28</f>
        <v>0</v>
      </c>
      <c r="AB28" s="653">
        <f>'消耗品リスト (Greif_FX・AP)'!AB28</f>
        <v>0</v>
      </c>
      <c r="AC28" s="656">
        <f>'消耗品リスト (Greif_FX・AP)'!AC28</f>
        <v>0</v>
      </c>
    </row>
    <row r="29" spans="2:29" ht="24" customHeight="1">
      <c r="C29" s="630">
        <v>27</v>
      </c>
      <c r="D29" s="663" t="str">
        <f>'消耗品リスト (Greif_FX・AP)'!D29</f>
        <v>HCF1(上段) Feed/Nudger/Retard Roll</v>
      </c>
      <c r="E29" s="653" t="str">
        <f>'消耗品リスト (Greif_FX・AP)'!E29</f>
        <v>-</v>
      </c>
      <c r="F29" s="653" t="str">
        <f>'消耗品リスト (Greif_FX・AP)'!F29</f>
        <v>-</v>
      </c>
      <c r="G29" s="653" t="str">
        <f>'消耗品リスト (Greif_FX・AP)'!G29</f>
        <v>-</v>
      </c>
      <c r="H29" s="654" t="str">
        <f>'消耗品リスト (Greif_FX・AP)'!H29</f>
        <v>PFV_CHANGEPARTS_HCF1_TRAY1_FEED_RETARD_NUDGER_ROLL</v>
      </c>
      <c r="I29" s="653" t="str">
        <f>'消耗品リスト (Greif_FX・AP)'!I29</f>
        <v>-</v>
      </c>
      <c r="J29" s="653">
        <f>'消耗品リスト (Greif_FX・AP)'!J29</f>
        <v>0</v>
      </c>
      <c r="K29" s="653">
        <f>'消耗品リスト (Greif_FX・AP)'!K29</f>
        <v>0</v>
      </c>
      <c r="L29" s="653">
        <f>'消耗品リスト (Greif_FX・AP)'!L29</f>
        <v>0</v>
      </c>
      <c r="M29" s="653">
        <f>'消耗品リスト (Greif_FX・AP)'!M29</f>
        <v>0</v>
      </c>
      <c r="N29" s="653">
        <f>'消耗品リスト (Greif_FX・AP)'!N29</f>
        <v>0</v>
      </c>
      <c r="O29" s="655">
        <f>'消耗品リスト (Greif_FX・AP)'!O29</f>
        <v>0</v>
      </c>
      <c r="P29" s="653">
        <f>'消耗品リスト (Greif_FX・AP)'!P29</f>
        <v>0</v>
      </c>
      <c r="Q29" s="653">
        <f>'消耗品リスト (Greif_FX・AP)'!Q29</f>
        <v>0</v>
      </c>
      <c r="R29" s="653">
        <f>'消耗品リスト (Greif_FX・AP)'!R29</f>
        <v>0</v>
      </c>
      <c r="S29" s="653">
        <f>'消耗品リスト (Greif_FX・AP)'!S29</f>
        <v>0</v>
      </c>
      <c r="T29" s="653">
        <f>'消耗品リスト (Greif_FX・AP)'!T29</f>
        <v>0</v>
      </c>
      <c r="U29" s="653">
        <f>'消耗品リスト (Greif_FX・AP)'!U29</f>
        <v>0</v>
      </c>
      <c r="V29" s="653">
        <f>'消耗品リスト (Greif_FX・AP)'!V29</f>
        <v>0</v>
      </c>
      <c r="W29" s="653">
        <f>'消耗品リスト (Greif_FX・AP)'!W29</f>
        <v>0</v>
      </c>
      <c r="X29" s="653">
        <f>'消耗品リスト (Greif_FX・AP)'!X29</f>
        <v>0</v>
      </c>
      <c r="Y29" s="653">
        <f>'消耗品リスト (Greif_FX・AP)'!Y29</f>
        <v>0</v>
      </c>
      <c r="Z29" s="653">
        <f>'消耗品リスト (Greif_FX・AP)'!Z29</f>
        <v>0</v>
      </c>
      <c r="AA29" s="653">
        <f>'消耗品リスト (Greif_FX・AP)'!AA29</f>
        <v>0</v>
      </c>
      <c r="AB29" s="653">
        <f>'消耗品リスト (Greif_FX・AP)'!AB29</f>
        <v>0</v>
      </c>
      <c r="AC29" s="656">
        <f>'消耗品リスト (Greif_FX・AP)'!AC29</f>
        <v>0</v>
      </c>
    </row>
    <row r="30" spans="2:29" ht="24" customHeight="1">
      <c r="C30" s="630">
        <v>28</v>
      </c>
      <c r="D30" s="663" t="str">
        <f>'消耗品リスト (Greif_FX・AP)'!D30</f>
        <v>HCF1(下段) Feed/Nudger/Retard Roll</v>
      </c>
      <c r="E30" s="653" t="str">
        <f>'消耗品リスト (Greif_FX・AP)'!E30</f>
        <v>-</v>
      </c>
      <c r="F30" s="653" t="str">
        <f>'消耗品リスト (Greif_FX・AP)'!F30</f>
        <v>-</v>
      </c>
      <c r="G30" s="653" t="str">
        <f>'消耗品リスト (Greif_FX・AP)'!G30</f>
        <v>-</v>
      </c>
      <c r="H30" s="654" t="str">
        <f>'消耗品リスト (Greif_FX・AP)'!H30</f>
        <v>PFV_CHANGEPARTS_HCF1_TRAY2_FEED_RETARD_NUDGER_ROLL</v>
      </c>
      <c r="I30" s="653" t="str">
        <f>'消耗品リスト (Greif_FX・AP)'!I30</f>
        <v>-</v>
      </c>
      <c r="J30" s="653">
        <f>'消耗品リスト (Greif_FX・AP)'!J30</f>
        <v>0</v>
      </c>
      <c r="K30" s="653">
        <f>'消耗品リスト (Greif_FX・AP)'!K30</f>
        <v>0</v>
      </c>
      <c r="L30" s="653">
        <f>'消耗品リスト (Greif_FX・AP)'!L30</f>
        <v>0</v>
      </c>
      <c r="M30" s="653">
        <f>'消耗品リスト (Greif_FX・AP)'!M30</f>
        <v>0</v>
      </c>
      <c r="N30" s="653">
        <f>'消耗品リスト (Greif_FX・AP)'!N30</f>
        <v>0</v>
      </c>
      <c r="O30" s="655">
        <f>'消耗品リスト (Greif_FX・AP)'!O30</f>
        <v>0</v>
      </c>
      <c r="P30" s="653">
        <f>'消耗品リスト (Greif_FX・AP)'!P30</f>
        <v>0</v>
      </c>
      <c r="Q30" s="653">
        <f>'消耗品リスト (Greif_FX・AP)'!Q30</f>
        <v>0</v>
      </c>
      <c r="R30" s="653">
        <f>'消耗品リスト (Greif_FX・AP)'!R30</f>
        <v>0</v>
      </c>
      <c r="S30" s="653">
        <f>'消耗品リスト (Greif_FX・AP)'!S30</f>
        <v>0</v>
      </c>
      <c r="T30" s="653">
        <f>'消耗品リスト (Greif_FX・AP)'!T30</f>
        <v>0</v>
      </c>
      <c r="U30" s="653">
        <f>'消耗品リスト (Greif_FX・AP)'!U30</f>
        <v>0</v>
      </c>
      <c r="V30" s="653">
        <f>'消耗品リスト (Greif_FX・AP)'!V30</f>
        <v>0</v>
      </c>
      <c r="W30" s="653">
        <f>'消耗品リスト (Greif_FX・AP)'!W30</f>
        <v>0</v>
      </c>
      <c r="X30" s="653">
        <f>'消耗品リスト (Greif_FX・AP)'!X30</f>
        <v>0</v>
      </c>
      <c r="Y30" s="653">
        <f>'消耗品リスト (Greif_FX・AP)'!Y30</f>
        <v>0</v>
      </c>
      <c r="Z30" s="653">
        <f>'消耗品リスト (Greif_FX・AP)'!Z30</f>
        <v>0</v>
      </c>
      <c r="AA30" s="653">
        <f>'消耗品リスト (Greif_FX・AP)'!AA30</f>
        <v>0</v>
      </c>
      <c r="AB30" s="653">
        <f>'消耗品リスト (Greif_FX・AP)'!AB30</f>
        <v>0</v>
      </c>
      <c r="AC30" s="656">
        <f>'消耗品リスト (Greif_FX・AP)'!AC30</f>
        <v>0</v>
      </c>
    </row>
    <row r="31" spans="2:29" ht="24" customHeight="1">
      <c r="C31" s="630">
        <v>29</v>
      </c>
      <c r="D31" s="663" t="str">
        <f>'消耗品リスト (Greif_FX・AP)'!D31</f>
        <v>HCF2(上段) Feed/Nudger/Retard Roll</v>
      </c>
      <c r="E31" s="653" t="str">
        <f>'消耗品リスト (Greif_FX・AP)'!E31</f>
        <v>-</v>
      </c>
      <c r="F31" s="653" t="str">
        <f>'消耗品リスト (Greif_FX・AP)'!F31</f>
        <v>-</v>
      </c>
      <c r="G31" s="653" t="str">
        <f>'消耗品リスト (Greif_FX・AP)'!G31</f>
        <v>-</v>
      </c>
      <c r="H31" s="654" t="str">
        <f>'消耗品リスト (Greif_FX・AP)'!H31</f>
        <v>PFV_CHANGEPARTS_HCF2_TRAY1_FEED_RETARD_NUDGER_ROLL</v>
      </c>
      <c r="I31" s="653" t="str">
        <f>'消耗品リスト (Greif_FX・AP)'!I31</f>
        <v>-</v>
      </c>
      <c r="J31" s="653">
        <f>'消耗品リスト (Greif_FX・AP)'!J31</f>
        <v>0</v>
      </c>
      <c r="K31" s="653">
        <f>'消耗品リスト (Greif_FX・AP)'!K31</f>
        <v>0</v>
      </c>
      <c r="L31" s="653">
        <f>'消耗品リスト (Greif_FX・AP)'!L31</f>
        <v>0</v>
      </c>
      <c r="M31" s="653">
        <f>'消耗品リスト (Greif_FX・AP)'!M31</f>
        <v>0</v>
      </c>
      <c r="N31" s="653">
        <f>'消耗品リスト (Greif_FX・AP)'!N31</f>
        <v>0</v>
      </c>
      <c r="O31" s="655">
        <f>'消耗品リスト (Greif_FX・AP)'!O31</f>
        <v>0</v>
      </c>
      <c r="P31" s="653">
        <f>'消耗品リスト (Greif_FX・AP)'!P31</f>
        <v>0</v>
      </c>
      <c r="Q31" s="653">
        <f>'消耗品リスト (Greif_FX・AP)'!Q31</f>
        <v>0</v>
      </c>
      <c r="R31" s="653">
        <f>'消耗品リスト (Greif_FX・AP)'!R31</f>
        <v>0</v>
      </c>
      <c r="S31" s="653">
        <f>'消耗品リスト (Greif_FX・AP)'!S31</f>
        <v>0</v>
      </c>
      <c r="T31" s="653">
        <f>'消耗品リスト (Greif_FX・AP)'!T31</f>
        <v>0</v>
      </c>
      <c r="U31" s="653">
        <f>'消耗品リスト (Greif_FX・AP)'!U31</f>
        <v>0</v>
      </c>
      <c r="V31" s="653">
        <f>'消耗品リスト (Greif_FX・AP)'!V31</f>
        <v>0</v>
      </c>
      <c r="W31" s="653">
        <f>'消耗品リスト (Greif_FX・AP)'!W31</f>
        <v>0</v>
      </c>
      <c r="X31" s="653">
        <f>'消耗品リスト (Greif_FX・AP)'!X31</f>
        <v>0</v>
      </c>
      <c r="Y31" s="653">
        <f>'消耗品リスト (Greif_FX・AP)'!Y31</f>
        <v>0</v>
      </c>
      <c r="Z31" s="653">
        <f>'消耗品リスト (Greif_FX・AP)'!Z31</f>
        <v>0</v>
      </c>
      <c r="AA31" s="653">
        <f>'消耗品リスト (Greif_FX・AP)'!AA31</f>
        <v>0</v>
      </c>
      <c r="AB31" s="653">
        <f>'消耗品リスト (Greif_FX・AP)'!AB31</f>
        <v>0</v>
      </c>
      <c r="AC31" s="656">
        <f>'消耗品リスト (Greif_FX・AP)'!AC31</f>
        <v>0</v>
      </c>
    </row>
    <row r="32" spans="2:29" ht="24" customHeight="1">
      <c r="C32" s="630">
        <v>30</v>
      </c>
      <c r="D32" s="663" t="str">
        <f>'消耗品リスト (Greif_FX・AP)'!D32</f>
        <v>HCF2(下段) Feed/Nudger/Retard Roll</v>
      </c>
      <c r="E32" s="653" t="str">
        <f>'消耗品リスト (Greif_FX・AP)'!E32</f>
        <v>-</v>
      </c>
      <c r="F32" s="653" t="str">
        <f>'消耗品リスト (Greif_FX・AP)'!F32</f>
        <v>-</v>
      </c>
      <c r="G32" s="653" t="str">
        <f>'消耗品リスト (Greif_FX・AP)'!G32</f>
        <v>-</v>
      </c>
      <c r="H32" s="654" t="str">
        <f>'消耗品リスト (Greif_FX・AP)'!H32</f>
        <v>PFV_CHANGEPARTS_HCF2_TRAY2_FEED_RETARD_NUDGER_ROLL</v>
      </c>
      <c r="I32" s="653" t="str">
        <f>'消耗品リスト (Greif_FX・AP)'!I32</f>
        <v>-</v>
      </c>
      <c r="J32" s="653">
        <f>'消耗品リスト (Greif_FX・AP)'!J32</f>
        <v>0</v>
      </c>
      <c r="K32" s="653">
        <f>'消耗品リスト (Greif_FX・AP)'!K32</f>
        <v>0</v>
      </c>
      <c r="L32" s="653">
        <f>'消耗品リスト (Greif_FX・AP)'!L32</f>
        <v>0</v>
      </c>
      <c r="M32" s="653">
        <f>'消耗品リスト (Greif_FX・AP)'!M32</f>
        <v>0</v>
      </c>
      <c r="N32" s="653">
        <f>'消耗品リスト (Greif_FX・AP)'!N32</f>
        <v>0</v>
      </c>
      <c r="O32" s="655">
        <f>'消耗品リスト (Greif_FX・AP)'!O32</f>
        <v>0</v>
      </c>
      <c r="P32" s="653">
        <f>'消耗品リスト (Greif_FX・AP)'!P32</f>
        <v>0</v>
      </c>
      <c r="Q32" s="653">
        <f>'消耗品リスト (Greif_FX・AP)'!Q32</f>
        <v>0</v>
      </c>
      <c r="R32" s="653">
        <f>'消耗品リスト (Greif_FX・AP)'!R32</f>
        <v>0</v>
      </c>
      <c r="S32" s="653">
        <f>'消耗品リスト (Greif_FX・AP)'!S32</f>
        <v>0</v>
      </c>
      <c r="T32" s="653">
        <f>'消耗品リスト (Greif_FX・AP)'!T32</f>
        <v>0</v>
      </c>
      <c r="U32" s="653">
        <f>'消耗品リスト (Greif_FX・AP)'!U32</f>
        <v>0</v>
      </c>
      <c r="V32" s="653">
        <f>'消耗品リスト (Greif_FX・AP)'!V32</f>
        <v>0</v>
      </c>
      <c r="W32" s="653">
        <f>'消耗品リスト (Greif_FX・AP)'!W32</f>
        <v>0</v>
      </c>
      <c r="X32" s="653">
        <f>'消耗品リスト (Greif_FX・AP)'!X32</f>
        <v>0</v>
      </c>
      <c r="Y32" s="653">
        <f>'消耗品リスト (Greif_FX・AP)'!Y32</f>
        <v>0</v>
      </c>
      <c r="Z32" s="653">
        <f>'消耗品リスト (Greif_FX・AP)'!Z32</f>
        <v>0</v>
      </c>
      <c r="AA32" s="653">
        <f>'消耗品リスト (Greif_FX・AP)'!AA32</f>
        <v>0</v>
      </c>
      <c r="AB32" s="653">
        <f>'消耗品リスト (Greif_FX・AP)'!AB32</f>
        <v>0</v>
      </c>
      <c r="AC32" s="656">
        <f>'消耗品リスト (Greif_FX・AP)'!AC32</f>
        <v>0</v>
      </c>
    </row>
    <row r="33" spans="2:29" ht="11.25">
      <c r="B33" s="636"/>
      <c r="C33" s="636">
        <v>31</v>
      </c>
      <c r="D33" s="663" t="str">
        <f>'消耗品リスト (Greif_FX・AP)'!D33</f>
        <v>IDT (IBTベルトユニットもこの値を使う)</v>
      </c>
      <c r="E33" s="653" t="str">
        <f>'消耗品リスト (Greif_FX・AP)'!E33</f>
        <v>-</v>
      </c>
      <c r="F33" s="653" t="str">
        <f>'消耗品リスト (Greif_FX・AP)'!F33</f>
        <v>-</v>
      </c>
      <c r="G33" s="653" t="str">
        <f>'消耗品リスト (Greif_FX・AP)'!G33</f>
        <v>-</v>
      </c>
      <c r="H33" s="654" t="str">
        <f>'消耗品リスト (Greif_FX・AP)'!H33</f>
        <v>PFV_CHANGEPARTS_IDT</v>
      </c>
      <c r="I33" s="653" t="str">
        <f>'消耗品リスト (Greif_FX・AP)'!I33</f>
        <v>-</v>
      </c>
      <c r="J33" s="653">
        <f>'消耗品リスト (Greif_FX・AP)'!J33</f>
        <v>0</v>
      </c>
      <c r="K33" s="653">
        <f>'消耗品リスト (Greif_FX・AP)'!K33</f>
        <v>0</v>
      </c>
      <c r="L33" s="653">
        <f>'消耗品リスト (Greif_FX・AP)'!L33</f>
        <v>0</v>
      </c>
      <c r="M33" s="653">
        <f>'消耗品リスト (Greif_FX・AP)'!M33</f>
        <v>0</v>
      </c>
      <c r="N33" s="653">
        <f>'消耗品リスト (Greif_FX・AP)'!N33</f>
        <v>0</v>
      </c>
      <c r="O33" s="655">
        <f>'消耗品リスト (Greif_FX・AP)'!O33</f>
        <v>0</v>
      </c>
      <c r="P33" s="653">
        <f>'消耗品リスト (Greif_FX・AP)'!P33</f>
        <v>0</v>
      </c>
      <c r="Q33" s="653">
        <f>'消耗品リスト (Greif_FX・AP)'!Q33</f>
        <v>0</v>
      </c>
      <c r="R33" s="653">
        <f>'消耗品リスト (Greif_FX・AP)'!R33</f>
        <v>0</v>
      </c>
      <c r="S33" s="653">
        <f>'消耗品リスト (Greif_FX・AP)'!S33</f>
        <v>0</v>
      </c>
      <c r="T33" s="653">
        <f>'消耗品リスト (Greif_FX・AP)'!T33</f>
        <v>0</v>
      </c>
      <c r="U33" s="653">
        <f>'消耗品リスト (Greif_FX・AP)'!U33</f>
        <v>0</v>
      </c>
      <c r="V33" s="653">
        <f>'消耗品リスト (Greif_FX・AP)'!V33</f>
        <v>0</v>
      </c>
      <c r="W33" s="653">
        <f>'消耗品リスト (Greif_FX・AP)'!W33</f>
        <v>0</v>
      </c>
      <c r="X33" s="653">
        <f>'消耗品リスト (Greif_FX・AP)'!X33</f>
        <v>0</v>
      </c>
      <c r="Y33" s="653">
        <f>'消耗品リスト (Greif_FX・AP)'!Y33</f>
        <v>0</v>
      </c>
      <c r="Z33" s="653">
        <f>'消耗品リスト (Greif_FX・AP)'!Z33</f>
        <v>0</v>
      </c>
      <c r="AA33" s="653">
        <f>'消耗品リスト (Greif_FX・AP)'!AA33</f>
        <v>0</v>
      </c>
      <c r="AB33" s="653">
        <f>'消耗品リスト (Greif_FX・AP)'!AB33</f>
        <v>0</v>
      </c>
      <c r="AC33" s="656">
        <f>'消耗品リスト (Greif_FX・AP)'!AC33</f>
        <v>0</v>
      </c>
    </row>
    <row r="34" spans="2:29" ht="11.25">
      <c r="B34" s="636"/>
      <c r="C34" s="636">
        <v>32</v>
      </c>
      <c r="D34" s="663" t="str">
        <f>'消耗品リスト (Greif_FX・AP)'!D34</f>
        <v>IBTベルトクリーナ</v>
      </c>
      <c r="E34" s="653" t="str">
        <f>'消耗品リスト (Greif_FX・AP)'!E34</f>
        <v>-</v>
      </c>
      <c r="F34" s="653" t="str">
        <f>'消耗品リスト (Greif_FX・AP)'!F34</f>
        <v>-</v>
      </c>
      <c r="G34" s="653" t="str">
        <f>'消耗品リスト (Greif_FX・AP)'!G34</f>
        <v>-</v>
      </c>
      <c r="H34" s="654" t="str">
        <f>'消耗品リスト (Greif_FX・AP)'!H34</f>
        <v>PFV_CHANGEPARTS_IBT_BELT_CLN</v>
      </c>
      <c r="I34" s="653" t="str">
        <f>'消耗品リスト (Greif_FX・AP)'!I34</f>
        <v>-</v>
      </c>
      <c r="J34" s="653">
        <f>'消耗品リスト (Greif_FX・AP)'!J34</f>
        <v>0</v>
      </c>
      <c r="K34" s="653">
        <f>'消耗品リスト (Greif_FX・AP)'!K34</f>
        <v>0</v>
      </c>
      <c r="L34" s="653">
        <f>'消耗品リスト (Greif_FX・AP)'!L34</f>
        <v>0</v>
      </c>
      <c r="M34" s="653">
        <f>'消耗品リスト (Greif_FX・AP)'!M34</f>
        <v>0</v>
      </c>
      <c r="N34" s="653">
        <f>'消耗品リスト (Greif_FX・AP)'!N34</f>
        <v>0</v>
      </c>
      <c r="O34" s="655">
        <f>'消耗品リスト (Greif_FX・AP)'!O34</f>
        <v>0</v>
      </c>
      <c r="P34" s="653">
        <f>'消耗品リスト (Greif_FX・AP)'!P34</f>
        <v>0</v>
      </c>
      <c r="Q34" s="653">
        <f>'消耗品リスト (Greif_FX・AP)'!Q34</f>
        <v>0</v>
      </c>
      <c r="R34" s="653">
        <f>'消耗品リスト (Greif_FX・AP)'!R34</f>
        <v>0</v>
      </c>
      <c r="S34" s="653">
        <f>'消耗品リスト (Greif_FX・AP)'!S34</f>
        <v>0</v>
      </c>
      <c r="T34" s="653">
        <f>'消耗品リスト (Greif_FX・AP)'!T34</f>
        <v>0</v>
      </c>
      <c r="U34" s="653">
        <f>'消耗品リスト (Greif_FX・AP)'!U34</f>
        <v>0</v>
      </c>
      <c r="V34" s="653">
        <f>'消耗品リスト (Greif_FX・AP)'!V34</f>
        <v>0</v>
      </c>
      <c r="W34" s="653">
        <f>'消耗品リスト (Greif_FX・AP)'!W34</f>
        <v>0</v>
      </c>
      <c r="X34" s="653">
        <f>'消耗品リスト (Greif_FX・AP)'!X34</f>
        <v>0</v>
      </c>
      <c r="Y34" s="653">
        <f>'消耗品リスト (Greif_FX・AP)'!Y34</f>
        <v>0</v>
      </c>
      <c r="Z34" s="653">
        <f>'消耗品リスト (Greif_FX・AP)'!Z34</f>
        <v>0</v>
      </c>
      <c r="AA34" s="653">
        <f>'消耗品リスト (Greif_FX・AP)'!AA34</f>
        <v>0</v>
      </c>
      <c r="AB34" s="653">
        <f>'消耗品リスト (Greif_FX・AP)'!AB34</f>
        <v>0</v>
      </c>
      <c r="AC34" s="656">
        <f>'消耗品リスト (Greif_FX・AP)'!AC34</f>
        <v>0</v>
      </c>
    </row>
    <row r="35" spans="2:29" ht="24" customHeight="1">
      <c r="B35" s="636"/>
      <c r="C35" s="636">
        <v>33</v>
      </c>
      <c r="D35" s="663" t="str">
        <f>'消耗品リスト (Greif_FX・AP)'!D35</f>
        <v>転写ロールユニット(BTR) (2ndBTRもこの値を使う)</v>
      </c>
      <c r="E35" s="653" t="str">
        <f>'消耗品リスト (Greif_FX・AP)'!E35</f>
        <v>-</v>
      </c>
      <c r="F35" s="653" t="str">
        <f>'消耗品リスト (Greif_FX・AP)'!F35</f>
        <v>-</v>
      </c>
      <c r="G35" s="653" t="str">
        <f>'消耗品リスト (Greif_FX・AP)'!G35</f>
        <v>-</v>
      </c>
      <c r="H35" s="654" t="str">
        <f>'消耗品リスト (Greif_FX・AP)'!H35</f>
        <v>PFV_CHANGEPARTS_BTR</v>
      </c>
      <c r="I35" s="653" t="str">
        <f>'消耗品リスト (Greif_FX・AP)'!I35</f>
        <v>-</v>
      </c>
      <c r="J35" s="653">
        <f>'消耗品リスト (Greif_FX・AP)'!J35</f>
        <v>0</v>
      </c>
      <c r="K35" s="653">
        <f>'消耗品リスト (Greif_FX・AP)'!K35</f>
        <v>0</v>
      </c>
      <c r="L35" s="653">
        <f>'消耗品リスト (Greif_FX・AP)'!L35</f>
        <v>0</v>
      </c>
      <c r="M35" s="653">
        <f>'消耗品リスト (Greif_FX・AP)'!M35</f>
        <v>0</v>
      </c>
      <c r="N35" s="653">
        <f>'消耗品リスト (Greif_FX・AP)'!N35</f>
        <v>0</v>
      </c>
      <c r="O35" s="655">
        <f>'消耗品リスト (Greif_FX・AP)'!O35</f>
        <v>0</v>
      </c>
      <c r="P35" s="653">
        <f>'消耗品リスト (Greif_FX・AP)'!P35</f>
        <v>0</v>
      </c>
      <c r="Q35" s="653">
        <f>'消耗品リスト (Greif_FX・AP)'!Q35</f>
        <v>0</v>
      </c>
      <c r="R35" s="653">
        <f>'消耗品リスト (Greif_FX・AP)'!R35</f>
        <v>0</v>
      </c>
      <c r="S35" s="653">
        <f>'消耗品リスト (Greif_FX・AP)'!S35</f>
        <v>0</v>
      </c>
      <c r="T35" s="653">
        <f>'消耗品リスト (Greif_FX・AP)'!T35</f>
        <v>0</v>
      </c>
      <c r="U35" s="653">
        <f>'消耗品リスト (Greif_FX・AP)'!U35</f>
        <v>0</v>
      </c>
      <c r="V35" s="653">
        <f>'消耗品リスト (Greif_FX・AP)'!V35</f>
        <v>0</v>
      </c>
      <c r="W35" s="653">
        <f>'消耗品リスト (Greif_FX・AP)'!W35</f>
        <v>0</v>
      </c>
      <c r="X35" s="653">
        <f>'消耗品リスト (Greif_FX・AP)'!X35</f>
        <v>0</v>
      </c>
      <c r="Y35" s="653">
        <f>'消耗品リスト (Greif_FX・AP)'!Y35</f>
        <v>0</v>
      </c>
      <c r="Z35" s="653">
        <f>'消耗品リスト (Greif_FX・AP)'!Z35</f>
        <v>0</v>
      </c>
      <c r="AA35" s="653">
        <f>'消耗品リスト (Greif_FX・AP)'!AA35</f>
        <v>0</v>
      </c>
      <c r="AB35" s="653">
        <f>'消耗品リスト (Greif_FX・AP)'!AB35</f>
        <v>0</v>
      </c>
      <c r="AC35" s="656">
        <f>'消耗品リスト (Greif_FX・AP)'!AC35</f>
        <v>0</v>
      </c>
    </row>
    <row r="36" spans="2:29" ht="24" customHeight="1">
      <c r="B36" s="636"/>
      <c r="C36" s="636">
        <v>34</v>
      </c>
      <c r="D36" s="663" t="str">
        <f>'消耗品リスト (Greif_FX・AP)'!D36</f>
        <v>デベロッパ(イエロー)</v>
      </c>
      <c r="E36" s="653" t="str">
        <f>'消耗品リスト (Greif_FX・AP)'!E36</f>
        <v>-</v>
      </c>
      <c r="F36" s="653" t="str">
        <f>'消耗品リスト (Greif_FX・AP)'!F36</f>
        <v>-</v>
      </c>
      <c r="G36" s="653" t="str">
        <f>'消耗品リスト (Greif_FX・AP)'!G36</f>
        <v>-</v>
      </c>
      <c r="H36" s="654" t="str">
        <f>'消耗品リスト (Greif_FX・AP)'!H36</f>
        <v>PFV_CHANGEPARTS_DEVE_Y</v>
      </c>
      <c r="I36" s="653" t="str">
        <f>'消耗品リスト (Greif_FX・AP)'!I36</f>
        <v>-</v>
      </c>
      <c r="J36" s="653">
        <f>'消耗品リスト (Greif_FX・AP)'!J36</f>
        <v>0</v>
      </c>
      <c r="K36" s="653">
        <f>'消耗品リスト (Greif_FX・AP)'!K36</f>
        <v>0</v>
      </c>
      <c r="L36" s="653">
        <f>'消耗品リスト (Greif_FX・AP)'!L36</f>
        <v>0</v>
      </c>
      <c r="M36" s="653">
        <f>'消耗品リスト (Greif_FX・AP)'!M36</f>
        <v>0</v>
      </c>
      <c r="N36" s="653">
        <f>'消耗品リスト (Greif_FX・AP)'!N36</f>
        <v>0</v>
      </c>
      <c r="O36" s="655">
        <f>'消耗品リスト (Greif_FX・AP)'!O36</f>
        <v>0</v>
      </c>
      <c r="P36" s="653">
        <f>'消耗品リスト (Greif_FX・AP)'!P36</f>
        <v>0</v>
      </c>
      <c r="Q36" s="653">
        <f>'消耗品リスト (Greif_FX・AP)'!Q36</f>
        <v>0</v>
      </c>
      <c r="R36" s="653">
        <f>'消耗品リスト (Greif_FX・AP)'!R36</f>
        <v>0</v>
      </c>
      <c r="S36" s="653">
        <f>'消耗品リスト (Greif_FX・AP)'!S36</f>
        <v>0</v>
      </c>
      <c r="T36" s="653">
        <f>'消耗品リスト (Greif_FX・AP)'!T36</f>
        <v>0</v>
      </c>
      <c r="U36" s="653">
        <f>'消耗品リスト (Greif_FX・AP)'!U36</f>
        <v>0</v>
      </c>
      <c r="V36" s="653">
        <f>'消耗品リスト (Greif_FX・AP)'!V36</f>
        <v>0</v>
      </c>
      <c r="W36" s="653">
        <f>'消耗品リスト (Greif_FX・AP)'!W36</f>
        <v>0</v>
      </c>
      <c r="X36" s="653">
        <f>'消耗品リスト (Greif_FX・AP)'!X36</f>
        <v>0</v>
      </c>
      <c r="Y36" s="653">
        <f>'消耗品リスト (Greif_FX・AP)'!Y36</f>
        <v>0</v>
      </c>
      <c r="Z36" s="653">
        <f>'消耗品リスト (Greif_FX・AP)'!Z36</f>
        <v>0</v>
      </c>
      <c r="AA36" s="653">
        <f>'消耗品リスト (Greif_FX・AP)'!AA36</f>
        <v>0</v>
      </c>
      <c r="AB36" s="653">
        <f>'消耗品リスト (Greif_FX・AP)'!AB36</f>
        <v>0</v>
      </c>
      <c r="AC36" s="656">
        <f>'消耗品リスト (Greif_FX・AP)'!AC36</f>
        <v>0</v>
      </c>
    </row>
    <row r="37" spans="2:29" ht="24" customHeight="1">
      <c r="B37" s="636"/>
      <c r="C37" s="636">
        <v>35</v>
      </c>
      <c r="D37" s="663" t="str">
        <f>'消耗品リスト (Greif_FX・AP)'!D37</f>
        <v>デベロッパ(マゼンタ)</v>
      </c>
      <c r="E37" s="653" t="str">
        <f>'消耗品リスト (Greif_FX・AP)'!E37</f>
        <v>-</v>
      </c>
      <c r="F37" s="653" t="str">
        <f>'消耗品リスト (Greif_FX・AP)'!F37</f>
        <v>-</v>
      </c>
      <c r="G37" s="653" t="str">
        <f>'消耗品リスト (Greif_FX・AP)'!G37</f>
        <v>-</v>
      </c>
      <c r="H37" s="654" t="str">
        <f>'消耗品リスト (Greif_FX・AP)'!H37</f>
        <v>PFV_CHANGEPARTS_DEVE_M</v>
      </c>
      <c r="I37" s="653" t="str">
        <f>'消耗品リスト (Greif_FX・AP)'!I37</f>
        <v>-</v>
      </c>
      <c r="J37" s="653">
        <f>'消耗品リスト (Greif_FX・AP)'!J37</f>
        <v>0</v>
      </c>
      <c r="K37" s="653">
        <f>'消耗品リスト (Greif_FX・AP)'!K37</f>
        <v>0</v>
      </c>
      <c r="L37" s="653">
        <f>'消耗品リスト (Greif_FX・AP)'!L37</f>
        <v>0</v>
      </c>
      <c r="M37" s="653">
        <f>'消耗品リスト (Greif_FX・AP)'!M37</f>
        <v>0</v>
      </c>
      <c r="N37" s="653">
        <f>'消耗品リスト (Greif_FX・AP)'!N37</f>
        <v>0</v>
      </c>
      <c r="O37" s="655">
        <f>'消耗品リスト (Greif_FX・AP)'!O37</f>
        <v>0</v>
      </c>
      <c r="P37" s="653">
        <f>'消耗品リスト (Greif_FX・AP)'!P37</f>
        <v>0</v>
      </c>
      <c r="Q37" s="653">
        <f>'消耗品リスト (Greif_FX・AP)'!Q37</f>
        <v>0</v>
      </c>
      <c r="R37" s="653">
        <f>'消耗品リスト (Greif_FX・AP)'!R37</f>
        <v>0</v>
      </c>
      <c r="S37" s="653">
        <f>'消耗品リスト (Greif_FX・AP)'!S37</f>
        <v>0</v>
      </c>
      <c r="T37" s="653">
        <f>'消耗品リスト (Greif_FX・AP)'!T37</f>
        <v>0</v>
      </c>
      <c r="U37" s="653">
        <f>'消耗品リスト (Greif_FX・AP)'!U37</f>
        <v>0</v>
      </c>
      <c r="V37" s="653">
        <f>'消耗品リスト (Greif_FX・AP)'!V37</f>
        <v>0</v>
      </c>
      <c r="W37" s="653">
        <f>'消耗品リスト (Greif_FX・AP)'!W37</f>
        <v>0</v>
      </c>
      <c r="X37" s="653">
        <f>'消耗品リスト (Greif_FX・AP)'!X37</f>
        <v>0</v>
      </c>
      <c r="Y37" s="653">
        <f>'消耗品リスト (Greif_FX・AP)'!Y37</f>
        <v>0</v>
      </c>
      <c r="Z37" s="653">
        <f>'消耗品リスト (Greif_FX・AP)'!Z37</f>
        <v>0</v>
      </c>
      <c r="AA37" s="653">
        <f>'消耗品リスト (Greif_FX・AP)'!AA37</f>
        <v>0</v>
      </c>
      <c r="AB37" s="653">
        <f>'消耗品リスト (Greif_FX・AP)'!AB37</f>
        <v>0</v>
      </c>
      <c r="AC37" s="656">
        <f>'消耗品リスト (Greif_FX・AP)'!AC37</f>
        <v>0</v>
      </c>
    </row>
    <row r="38" spans="2:29" ht="24" customHeight="1">
      <c r="B38" s="636"/>
      <c r="C38" s="636">
        <v>36</v>
      </c>
      <c r="D38" s="663" t="str">
        <f>'消耗品リスト (Greif_FX・AP)'!D38</f>
        <v>デベロッパ(シアン)</v>
      </c>
      <c r="E38" s="653" t="str">
        <f>'消耗品リスト (Greif_FX・AP)'!E38</f>
        <v>-</v>
      </c>
      <c r="F38" s="653" t="str">
        <f>'消耗品リスト (Greif_FX・AP)'!F38</f>
        <v>-</v>
      </c>
      <c r="G38" s="653" t="str">
        <f>'消耗品リスト (Greif_FX・AP)'!G38</f>
        <v>-</v>
      </c>
      <c r="H38" s="654" t="str">
        <f>'消耗品リスト (Greif_FX・AP)'!H38</f>
        <v>PFV_CHANGEPARTS_DEVE_C</v>
      </c>
      <c r="I38" s="653" t="str">
        <f>'消耗品リスト (Greif_FX・AP)'!I38</f>
        <v>-</v>
      </c>
      <c r="J38" s="653">
        <f>'消耗品リスト (Greif_FX・AP)'!J38</f>
        <v>0</v>
      </c>
      <c r="K38" s="653">
        <f>'消耗品リスト (Greif_FX・AP)'!K38</f>
        <v>0</v>
      </c>
      <c r="L38" s="653">
        <f>'消耗品リスト (Greif_FX・AP)'!L38</f>
        <v>0</v>
      </c>
      <c r="M38" s="653">
        <f>'消耗品リスト (Greif_FX・AP)'!M38</f>
        <v>0</v>
      </c>
      <c r="N38" s="653">
        <f>'消耗品リスト (Greif_FX・AP)'!N38</f>
        <v>0</v>
      </c>
      <c r="O38" s="655">
        <f>'消耗品リスト (Greif_FX・AP)'!O38</f>
        <v>0</v>
      </c>
      <c r="P38" s="653">
        <f>'消耗品リスト (Greif_FX・AP)'!P38</f>
        <v>0</v>
      </c>
      <c r="Q38" s="653">
        <f>'消耗品リスト (Greif_FX・AP)'!Q38</f>
        <v>0</v>
      </c>
      <c r="R38" s="653">
        <f>'消耗品リスト (Greif_FX・AP)'!R38</f>
        <v>0</v>
      </c>
      <c r="S38" s="653">
        <f>'消耗品リスト (Greif_FX・AP)'!S38</f>
        <v>0</v>
      </c>
      <c r="T38" s="653">
        <f>'消耗品リスト (Greif_FX・AP)'!T38</f>
        <v>0</v>
      </c>
      <c r="U38" s="653">
        <f>'消耗品リスト (Greif_FX・AP)'!U38</f>
        <v>0</v>
      </c>
      <c r="V38" s="653">
        <f>'消耗品リスト (Greif_FX・AP)'!V38</f>
        <v>0</v>
      </c>
      <c r="W38" s="653">
        <f>'消耗品リスト (Greif_FX・AP)'!W38</f>
        <v>0</v>
      </c>
      <c r="X38" s="653">
        <f>'消耗品リスト (Greif_FX・AP)'!X38</f>
        <v>0</v>
      </c>
      <c r="Y38" s="653">
        <f>'消耗品リスト (Greif_FX・AP)'!Y38</f>
        <v>0</v>
      </c>
      <c r="Z38" s="653">
        <f>'消耗品リスト (Greif_FX・AP)'!Z38</f>
        <v>0</v>
      </c>
      <c r="AA38" s="653">
        <f>'消耗品リスト (Greif_FX・AP)'!AA38</f>
        <v>0</v>
      </c>
      <c r="AB38" s="653">
        <f>'消耗品リスト (Greif_FX・AP)'!AB38</f>
        <v>0</v>
      </c>
      <c r="AC38" s="656">
        <f>'消耗品リスト (Greif_FX・AP)'!AC38</f>
        <v>0</v>
      </c>
    </row>
    <row r="39" spans="2:29" ht="24" customHeight="1">
      <c r="B39" s="636"/>
      <c r="C39" s="636">
        <v>37</v>
      </c>
      <c r="D39" s="663" t="str">
        <f>'消耗品リスト (Greif_FX・AP)'!D39</f>
        <v>デベロッパ(ブラック)</v>
      </c>
      <c r="E39" s="653" t="str">
        <f>'消耗品リスト (Greif_FX・AP)'!E39</f>
        <v>-</v>
      </c>
      <c r="F39" s="653" t="str">
        <f>'消耗品リスト (Greif_FX・AP)'!F39</f>
        <v>-</v>
      </c>
      <c r="G39" s="653" t="str">
        <f>'消耗品リスト (Greif_FX・AP)'!G39</f>
        <v>-</v>
      </c>
      <c r="H39" s="654" t="str">
        <f>'消耗品リスト (Greif_FX・AP)'!H39</f>
        <v>PFV_CHANGEPARTS_DEVE_K</v>
      </c>
      <c r="I39" s="653" t="str">
        <f>'消耗品リスト (Greif_FX・AP)'!I39</f>
        <v>-</v>
      </c>
      <c r="J39" s="653">
        <f>'消耗品リスト (Greif_FX・AP)'!J39</f>
        <v>0</v>
      </c>
      <c r="K39" s="653">
        <f>'消耗品リスト (Greif_FX・AP)'!K39</f>
        <v>0</v>
      </c>
      <c r="L39" s="653">
        <f>'消耗品リスト (Greif_FX・AP)'!L39</f>
        <v>0</v>
      </c>
      <c r="M39" s="653">
        <f>'消耗品リスト (Greif_FX・AP)'!M39</f>
        <v>0</v>
      </c>
      <c r="N39" s="653">
        <f>'消耗品リスト (Greif_FX・AP)'!N39</f>
        <v>0</v>
      </c>
      <c r="O39" s="655">
        <f>'消耗品リスト (Greif_FX・AP)'!O39</f>
        <v>0</v>
      </c>
      <c r="P39" s="653">
        <f>'消耗品リスト (Greif_FX・AP)'!P39</f>
        <v>0</v>
      </c>
      <c r="Q39" s="653">
        <f>'消耗品リスト (Greif_FX・AP)'!Q39</f>
        <v>0</v>
      </c>
      <c r="R39" s="653">
        <f>'消耗品リスト (Greif_FX・AP)'!R39</f>
        <v>0</v>
      </c>
      <c r="S39" s="653">
        <f>'消耗品リスト (Greif_FX・AP)'!S39</f>
        <v>0</v>
      </c>
      <c r="T39" s="653">
        <f>'消耗品リスト (Greif_FX・AP)'!T39</f>
        <v>0</v>
      </c>
      <c r="U39" s="653">
        <f>'消耗品リスト (Greif_FX・AP)'!U39</f>
        <v>0</v>
      </c>
      <c r="V39" s="653">
        <f>'消耗品リスト (Greif_FX・AP)'!V39</f>
        <v>0</v>
      </c>
      <c r="W39" s="653">
        <f>'消耗品リスト (Greif_FX・AP)'!W39</f>
        <v>0</v>
      </c>
      <c r="X39" s="653">
        <f>'消耗品リスト (Greif_FX・AP)'!X39</f>
        <v>0</v>
      </c>
      <c r="Y39" s="653">
        <f>'消耗品リスト (Greif_FX・AP)'!Y39</f>
        <v>0</v>
      </c>
      <c r="Z39" s="653">
        <f>'消耗品リスト (Greif_FX・AP)'!Z39</f>
        <v>0</v>
      </c>
      <c r="AA39" s="653">
        <f>'消耗品リスト (Greif_FX・AP)'!AA39</f>
        <v>0</v>
      </c>
      <c r="AB39" s="653">
        <f>'消耗品リスト (Greif_FX・AP)'!AB39</f>
        <v>0</v>
      </c>
      <c r="AC39" s="656">
        <f>'消耗品リスト (Greif_FX・AP)'!AC39</f>
        <v>0</v>
      </c>
    </row>
    <row r="40" spans="2:29" ht="24" customHeight="1">
      <c r="C40" s="630">
        <v>38</v>
      </c>
      <c r="D40" s="663" t="str">
        <f>'消耗品リスト (Greif_FX・AP)'!D40</f>
        <v>CC Assy</v>
      </c>
      <c r="E40" s="653" t="str">
        <f>'消耗品リスト (Greif_FX・AP)'!E40</f>
        <v>-</v>
      </c>
      <c r="F40" s="653" t="str">
        <f>'消耗品リスト (Greif_FX・AP)'!F40</f>
        <v>-</v>
      </c>
      <c r="G40" s="653" t="str">
        <f>'消耗品リスト (Greif_FX・AP)'!G40</f>
        <v>-</v>
      </c>
      <c r="H40" s="654" t="str">
        <f>'消耗品リスト (Greif_FX・AP)'!H40</f>
        <v>PFV_CHANGEPARTS_CC_ASSY</v>
      </c>
      <c r="I40" s="653" t="str">
        <f>'消耗品リスト (Greif_FX・AP)'!I40</f>
        <v>-</v>
      </c>
      <c r="J40" s="653">
        <f>'消耗品リスト (Greif_FX・AP)'!J40</f>
        <v>0</v>
      </c>
      <c r="K40" s="653">
        <f>'消耗品リスト (Greif_FX・AP)'!K40</f>
        <v>0</v>
      </c>
      <c r="L40" s="653">
        <f>'消耗品リスト (Greif_FX・AP)'!L40</f>
        <v>0</v>
      </c>
      <c r="M40" s="653">
        <f>'消耗品リスト (Greif_FX・AP)'!M40</f>
        <v>0</v>
      </c>
      <c r="N40" s="653">
        <f>'消耗品リスト (Greif_FX・AP)'!N40</f>
        <v>0</v>
      </c>
      <c r="O40" s="655">
        <f>'消耗品リスト (Greif_FX・AP)'!O40</f>
        <v>0</v>
      </c>
      <c r="P40" s="653">
        <f>'消耗品リスト (Greif_FX・AP)'!P40</f>
        <v>0</v>
      </c>
      <c r="Q40" s="653">
        <f>'消耗品リスト (Greif_FX・AP)'!Q40</f>
        <v>0</v>
      </c>
      <c r="R40" s="653">
        <f>'消耗品リスト (Greif_FX・AP)'!R40</f>
        <v>0</v>
      </c>
      <c r="S40" s="653">
        <f>'消耗品リスト (Greif_FX・AP)'!S40</f>
        <v>0</v>
      </c>
      <c r="T40" s="653">
        <f>'消耗品リスト (Greif_FX・AP)'!T40</f>
        <v>0</v>
      </c>
      <c r="U40" s="653">
        <f>'消耗品リスト (Greif_FX・AP)'!U40</f>
        <v>0</v>
      </c>
      <c r="V40" s="653">
        <f>'消耗品リスト (Greif_FX・AP)'!V40</f>
        <v>0</v>
      </c>
      <c r="W40" s="653">
        <f>'消耗品リスト (Greif_FX・AP)'!W40</f>
        <v>0</v>
      </c>
      <c r="X40" s="653">
        <f>'消耗品リスト (Greif_FX・AP)'!X40</f>
        <v>0</v>
      </c>
      <c r="Y40" s="653">
        <f>'消耗品リスト (Greif_FX・AP)'!Y40</f>
        <v>0</v>
      </c>
      <c r="Z40" s="653">
        <f>'消耗品リスト (Greif_FX・AP)'!Z40</f>
        <v>0</v>
      </c>
      <c r="AA40" s="653">
        <f>'消耗品リスト (Greif_FX・AP)'!AA40</f>
        <v>0</v>
      </c>
      <c r="AB40" s="653">
        <f>'消耗品リスト (Greif_FX・AP)'!AB40</f>
        <v>0</v>
      </c>
      <c r="AC40" s="656">
        <f>'消耗品リスト (Greif_FX・AP)'!AC40</f>
        <v>0</v>
      </c>
    </row>
    <row r="41" spans="2:29" ht="24" customHeight="1">
      <c r="C41" s="630">
        <v>41</v>
      </c>
      <c r="D41" s="663" t="str">
        <f>'消耗品リスト (Greif_FX・AP)'!D41</f>
        <v>臭気フィルター</v>
      </c>
      <c r="E41" s="653" t="str">
        <f>'消耗品リスト (Greif_FX・AP)'!E41</f>
        <v>-</v>
      </c>
      <c r="F41" s="653" t="str">
        <f>'消耗品リスト (Greif_FX・AP)'!F41</f>
        <v>-</v>
      </c>
      <c r="G41" s="653" t="str">
        <f>'消耗品リスト (Greif_FX・AP)'!G41</f>
        <v>-</v>
      </c>
      <c r="H41" s="654" t="str">
        <f>'消耗品リスト (Greif_FX・AP)'!H41</f>
        <v>PFV_CHANGEPARTS_DEODRANT_FILTER</v>
      </c>
      <c r="I41" s="653" t="str">
        <f>'消耗品リスト (Greif_FX・AP)'!I41</f>
        <v>-</v>
      </c>
      <c r="J41" s="653">
        <f>'消耗品リスト (Greif_FX・AP)'!J41</f>
        <v>0</v>
      </c>
      <c r="K41" s="653">
        <f>'消耗品リスト (Greif_FX・AP)'!K41</f>
        <v>0</v>
      </c>
      <c r="L41" s="653">
        <f>'消耗品リスト (Greif_FX・AP)'!L41</f>
        <v>0</v>
      </c>
      <c r="M41" s="653">
        <f>'消耗品リスト (Greif_FX・AP)'!M41</f>
        <v>0</v>
      </c>
      <c r="N41" s="653">
        <f>'消耗品リスト (Greif_FX・AP)'!N41</f>
        <v>0</v>
      </c>
      <c r="O41" s="655">
        <f>'消耗品リスト (Greif_FX・AP)'!O41</f>
        <v>0</v>
      </c>
      <c r="P41" s="653">
        <f>'消耗品リスト (Greif_FX・AP)'!P41</f>
        <v>0</v>
      </c>
      <c r="Q41" s="653">
        <f>'消耗品リスト (Greif_FX・AP)'!Q41</f>
        <v>0</v>
      </c>
      <c r="R41" s="653">
        <f>'消耗品リスト (Greif_FX・AP)'!R41</f>
        <v>0</v>
      </c>
      <c r="S41" s="653">
        <f>'消耗品リスト (Greif_FX・AP)'!S41</f>
        <v>0</v>
      </c>
      <c r="T41" s="653">
        <f>'消耗品リスト (Greif_FX・AP)'!T41</f>
        <v>0</v>
      </c>
      <c r="U41" s="653">
        <f>'消耗品リスト (Greif_FX・AP)'!U41</f>
        <v>0</v>
      </c>
      <c r="V41" s="653">
        <f>'消耗品リスト (Greif_FX・AP)'!V41</f>
        <v>0</v>
      </c>
      <c r="W41" s="653">
        <f>'消耗品リスト (Greif_FX・AP)'!W41</f>
        <v>0</v>
      </c>
      <c r="X41" s="653">
        <f>'消耗品リスト (Greif_FX・AP)'!X41</f>
        <v>0</v>
      </c>
      <c r="Y41" s="653">
        <f>'消耗品リスト (Greif_FX・AP)'!Y41</f>
        <v>0</v>
      </c>
      <c r="Z41" s="653">
        <f>'消耗品リスト (Greif_FX・AP)'!Z41</f>
        <v>0</v>
      </c>
      <c r="AA41" s="653">
        <f>'消耗品リスト (Greif_FX・AP)'!AA41</f>
        <v>0</v>
      </c>
      <c r="AB41" s="653">
        <f>'消耗品リスト (Greif_FX・AP)'!AB41</f>
        <v>0</v>
      </c>
      <c r="AC41" s="656">
        <f>'消耗品リスト (Greif_FX・AP)'!AC41</f>
        <v>0</v>
      </c>
    </row>
    <row r="42" spans="2:29" ht="24" customHeight="1">
      <c r="C42" s="630">
        <v>42</v>
      </c>
      <c r="D42" s="663" t="str">
        <f>'消耗品リスト (Greif_FX・AP)'!D42</f>
        <v>トナーオゾンフィルター</v>
      </c>
      <c r="E42" s="653" t="str">
        <f>'消耗品リスト (Greif_FX・AP)'!E42</f>
        <v>-</v>
      </c>
      <c r="F42" s="653" t="str">
        <f>'消耗品リスト (Greif_FX・AP)'!F42</f>
        <v>-</v>
      </c>
      <c r="G42" s="653" t="str">
        <f>'消耗品リスト (Greif_FX・AP)'!G42</f>
        <v>-</v>
      </c>
      <c r="H42" s="654" t="str">
        <f>'消耗品リスト (Greif_FX・AP)'!H42</f>
        <v>PFV_CHANGEPARTS_SUCTION_FILTER</v>
      </c>
      <c r="I42" s="653" t="str">
        <f>'消耗品リスト (Greif_FX・AP)'!I42</f>
        <v>-</v>
      </c>
      <c r="J42" s="653">
        <f>'消耗品リスト (Greif_FX・AP)'!J42</f>
        <v>0</v>
      </c>
      <c r="K42" s="653">
        <f>'消耗品リスト (Greif_FX・AP)'!K42</f>
        <v>0</v>
      </c>
      <c r="L42" s="653">
        <f>'消耗品リスト (Greif_FX・AP)'!L42</f>
        <v>0</v>
      </c>
      <c r="M42" s="653">
        <f>'消耗品リスト (Greif_FX・AP)'!M42</f>
        <v>0</v>
      </c>
      <c r="N42" s="653">
        <f>'消耗品リスト (Greif_FX・AP)'!N42</f>
        <v>0</v>
      </c>
      <c r="O42" s="655">
        <f>'消耗品リスト (Greif_FX・AP)'!O42</f>
        <v>0</v>
      </c>
      <c r="P42" s="653">
        <f>'消耗品リスト (Greif_FX・AP)'!P42</f>
        <v>0</v>
      </c>
      <c r="Q42" s="653">
        <f>'消耗品リスト (Greif_FX・AP)'!Q42</f>
        <v>0</v>
      </c>
      <c r="R42" s="653">
        <f>'消耗品リスト (Greif_FX・AP)'!R42</f>
        <v>0</v>
      </c>
      <c r="S42" s="653">
        <f>'消耗品リスト (Greif_FX・AP)'!S42</f>
        <v>0</v>
      </c>
      <c r="T42" s="653">
        <f>'消耗品リスト (Greif_FX・AP)'!T42</f>
        <v>0</v>
      </c>
      <c r="U42" s="653">
        <f>'消耗品リスト (Greif_FX・AP)'!U42</f>
        <v>0</v>
      </c>
      <c r="V42" s="653">
        <f>'消耗品リスト (Greif_FX・AP)'!V42</f>
        <v>0</v>
      </c>
      <c r="W42" s="653">
        <f>'消耗品リスト (Greif_FX・AP)'!W42</f>
        <v>0</v>
      </c>
      <c r="X42" s="653">
        <f>'消耗品リスト (Greif_FX・AP)'!X42</f>
        <v>0</v>
      </c>
      <c r="Y42" s="653">
        <f>'消耗品リスト (Greif_FX・AP)'!Y42</f>
        <v>0</v>
      </c>
      <c r="Z42" s="653">
        <f>'消耗品リスト (Greif_FX・AP)'!Z42</f>
        <v>0</v>
      </c>
      <c r="AA42" s="653">
        <f>'消耗品リスト (Greif_FX・AP)'!AA42</f>
        <v>0</v>
      </c>
      <c r="AB42" s="653">
        <f>'消耗品リスト (Greif_FX・AP)'!AB42</f>
        <v>0</v>
      </c>
      <c r="AC42" s="656">
        <f>'消耗品リスト (Greif_FX・AP)'!AC42</f>
        <v>0</v>
      </c>
    </row>
    <row r="43" spans="2:29" ht="24" customHeight="1">
      <c r="C43" s="630">
        <v>43</v>
      </c>
      <c r="D43" s="663" t="str">
        <f>'消耗品リスト (Greif_FX・AP)'!D43</f>
        <v>定期交換部品キット1</v>
      </c>
      <c r="E43" s="653" t="str">
        <f>'消耗品リスト (Greif_FX・AP)'!E43</f>
        <v>-</v>
      </c>
      <c r="F43" s="653" t="str">
        <f>'消耗品リスト (Greif_FX・AP)'!F43</f>
        <v>-</v>
      </c>
      <c r="G43" s="653" t="str">
        <f>'消耗品リスト (Greif_FX・AP)'!G43</f>
        <v>-</v>
      </c>
      <c r="H43" s="654" t="str">
        <f>'消耗品リスト (Greif_FX・AP)'!H43</f>
        <v>PFV_CHANGEPARTS_ERU_KIT1</v>
      </c>
      <c r="I43" s="653" t="str">
        <f>'消耗品リスト (Greif_FX・AP)'!I43</f>
        <v>-</v>
      </c>
      <c r="J43" s="653">
        <f>'消耗品リスト (Greif_FX・AP)'!J43</f>
        <v>0</v>
      </c>
      <c r="K43" s="653">
        <f>'消耗品リスト (Greif_FX・AP)'!K43</f>
        <v>0</v>
      </c>
      <c r="L43" s="653">
        <f>'消耗品リスト (Greif_FX・AP)'!L43</f>
        <v>0</v>
      </c>
      <c r="M43" s="653">
        <f>'消耗品リスト (Greif_FX・AP)'!M43</f>
        <v>0</v>
      </c>
      <c r="N43" s="653">
        <f>'消耗品リスト (Greif_FX・AP)'!N43</f>
        <v>0</v>
      </c>
      <c r="O43" s="655">
        <f>'消耗品リスト (Greif_FX・AP)'!O43</f>
        <v>0</v>
      </c>
      <c r="P43" s="653">
        <f>'消耗品リスト (Greif_FX・AP)'!P43</f>
        <v>0</v>
      </c>
      <c r="Q43" s="653">
        <f>'消耗品リスト (Greif_FX・AP)'!Q43</f>
        <v>0</v>
      </c>
      <c r="R43" s="653">
        <f>'消耗品リスト (Greif_FX・AP)'!R43</f>
        <v>0</v>
      </c>
      <c r="S43" s="653">
        <f>'消耗品リスト (Greif_FX・AP)'!S43</f>
        <v>0</v>
      </c>
      <c r="T43" s="653">
        <f>'消耗品リスト (Greif_FX・AP)'!T43</f>
        <v>0</v>
      </c>
      <c r="U43" s="653">
        <f>'消耗品リスト (Greif_FX・AP)'!U43</f>
        <v>0</v>
      </c>
      <c r="V43" s="653">
        <f>'消耗品リスト (Greif_FX・AP)'!V43</f>
        <v>0</v>
      </c>
      <c r="W43" s="653">
        <f>'消耗品リスト (Greif_FX・AP)'!W43</f>
        <v>0</v>
      </c>
      <c r="X43" s="653">
        <f>'消耗品リスト (Greif_FX・AP)'!X43</f>
        <v>0</v>
      </c>
      <c r="Y43" s="653">
        <f>'消耗品リスト (Greif_FX・AP)'!Y43</f>
        <v>0</v>
      </c>
      <c r="Z43" s="653">
        <f>'消耗品リスト (Greif_FX・AP)'!Z43</f>
        <v>0</v>
      </c>
      <c r="AA43" s="653">
        <f>'消耗品リスト (Greif_FX・AP)'!AA43</f>
        <v>0</v>
      </c>
      <c r="AB43" s="653">
        <f>'消耗品リスト (Greif_FX・AP)'!AB43</f>
        <v>0</v>
      </c>
      <c r="AC43" s="656">
        <f>'消耗品リスト (Greif_FX・AP)'!AC43</f>
        <v>0</v>
      </c>
    </row>
    <row r="44" spans="2:29" ht="24" customHeight="1">
      <c r="C44" s="630">
        <v>44</v>
      </c>
      <c r="D44" s="663" t="str">
        <f>'消耗品リスト (Greif_FX・AP)'!D44</f>
        <v>定期交換部品キット2</v>
      </c>
      <c r="E44" s="653" t="str">
        <f>'消耗品リスト (Greif_FX・AP)'!E44</f>
        <v>-</v>
      </c>
      <c r="F44" s="653" t="str">
        <f>'消耗品リスト (Greif_FX・AP)'!F44</f>
        <v>-</v>
      </c>
      <c r="G44" s="653" t="str">
        <f>'消耗品リスト (Greif_FX・AP)'!G44</f>
        <v>-</v>
      </c>
      <c r="H44" s="654" t="str">
        <f>'消耗品リスト (Greif_FX・AP)'!H44</f>
        <v>PFV_CHANGEPARTS_ERU_KIT2</v>
      </c>
      <c r="I44" s="653" t="str">
        <f>'消耗品リスト (Greif_FX・AP)'!I44</f>
        <v>-</v>
      </c>
      <c r="J44" s="653">
        <f>'消耗品リスト (Greif_FX・AP)'!J44</f>
        <v>0</v>
      </c>
      <c r="K44" s="653">
        <f>'消耗品リスト (Greif_FX・AP)'!K44</f>
        <v>0</v>
      </c>
      <c r="L44" s="653">
        <f>'消耗品リスト (Greif_FX・AP)'!L44</f>
        <v>0</v>
      </c>
      <c r="M44" s="653">
        <f>'消耗品リスト (Greif_FX・AP)'!M44</f>
        <v>0</v>
      </c>
      <c r="N44" s="653">
        <f>'消耗品リスト (Greif_FX・AP)'!N44</f>
        <v>0</v>
      </c>
      <c r="O44" s="655">
        <f>'消耗品リスト (Greif_FX・AP)'!O44</f>
        <v>0</v>
      </c>
      <c r="P44" s="653">
        <f>'消耗品リスト (Greif_FX・AP)'!P44</f>
        <v>0</v>
      </c>
      <c r="Q44" s="653">
        <f>'消耗品リスト (Greif_FX・AP)'!Q44</f>
        <v>0</v>
      </c>
      <c r="R44" s="653">
        <f>'消耗品リスト (Greif_FX・AP)'!R44</f>
        <v>0</v>
      </c>
      <c r="S44" s="653">
        <f>'消耗品リスト (Greif_FX・AP)'!S44</f>
        <v>0</v>
      </c>
      <c r="T44" s="653">
        <f>'消耗品リスト (Greif_FX・AP)'!T44</f>
        <v>0</v>
      </c>
      <c r="U44" s="653">
        <f>'消耗品リスト (Greif_FX・AP)'!U44</f>
        <v>0</v>
      </c>
      <c r="V44" s="653">
        <f>'消耗品リスト (Greif_FX・AP)'!V44</f>
        <v>0</v>
      </c>
      <c r="W44" s="653">
        <f>'消耗品リスト (Greif_FX・AP)'!W44</f>
        <v>0</v>
      </c>
      <c r="X44" s="653">
        <f>'消耗品リスト (Greif_FX・AP)'!X44</f>
        <v>0</v>
      </c>
      <c r="Y44" s="653">
        <f>'消耗品リスト (Greif_FX・AP)'!Y44</f>
        <v>0</v>
      </c>
      <c r="Z44" s="653">
        <f>'消耗品リスト (Greif_FX・AP)'!Z44</f>
        <v>0</v>
      </c>
      <c r="AA44" s="653">
        <f>'消耗品リスト (Greif_FX・AP)'!AA44</f>
        <v>0</v>
      </c>
      <c r="AB44" s="653">
        <f>'消耗品リスト (Greif_FX・AP)'!AB44</f>
        <v>0</v>
      </c>
      <c r="AC44" s="656">
        <f>'消耗品リスト (Greif_FX・AP)'!AC44</f>
        <v>0</v>
      </c>
    </row>
    <row r="45" spans="2:29" ht="24" customHeight="1">
      <c r="C45" s="630">
        <v>45</v>
      </c>
      <c r="D45" s="663" t="str">
        <f>'消耗品リスト (Greif_FX・AP)'!D45</f>
        <v>定期交換部品キット3</v>
      </c>
      <c r="E45" s="653" t="str">
        <f>'消耗品リスト (Greif_FX・AP)'!E45</f>
        <v>-</v>
      </c>
      <c r="F45" s="653" t="str">
        <f>'消耗品リスト (Greif_FX・AP)'!F45</f>
        <v>-</v>
      </c>
      <c r="G45" s="653" t="str">
        <f>'消耗品リスト (Greif_FX・AP)'!G45</f>
        <v>-</v>
      </c>
      <c r="H45" s="654" t="str">
        <f>'消耗品リスト (Greif_FX・AP)'!H45</f>
        <v>PFV_CHANGEPARTS_ERU_KIT3</v>
      </c>
      <c r="I45" s="653" t="str">
        <f>'消耗品リスト (Greif_FX・AP)'!I45</f>
        <v>-</v>
      </c>
      <c r="J45" s="653">
        <f>'消耗品リスト (Greif_FX・AP)'!J45</f>
        <v>0</v>
      </c>
      <c r="K45" s="653">
        <f>'消耗品リスト (Greif_FX・AP)'!K45</f>
        <v>0</v>
      </c>
      <c r="L45" s="653">
        <f>'消耗品リスト (Greif_FX・AP)'!L45</f>
        <v>0</v>
      </c>
      <c r="M45" s="653">
        <f>'消耗品リスト (Greif_FX・AP)'!M45</f>
        <v>0</v>
      </c>
      <c r="N45" s="653">
        <f>'消耗品リスト (Greif_FX・AP)'!N45</f>
        <v>0</v>
      </c>
      <c r="O45" s="655">
        <f>'消耗品リスト (Greif_FX・AP)'!O45</f>
        <v>0</v>
      </c>
      <c r="P45" s="653">
        <f>'消耗品リスト (Greif_FX・AP)'!P45</f>
        <v>0</v>
      </c>
      <c r="Q45" s="653">
        <f>'消耗品リスト (Greif_FX・AP)'!Q45</f>
        <v>0</v>
      </c>
      <c r="R45" s="653">
        <f>'消耗品リスト (Greif_FX・AP)'!R45</f>
        <v>0</v>
      </c>
      <c r="S45" s="653">
        <f>'消耗品リスト (Greif_FX・AP)'!S45</f>
        <v>0</v>
      </c>
      <c r="T45" s="653">
        <f>'消耗品リスト (Greif_FX・AP)'!T45</f>
        <v>0</v>
      </c>
      <c r="U45" s="653">
        <f>'消耗品リスト (Greif_FX・AP)'!U45</f>
        <v>0</v>
      </c>
      <c r="V45" s="653">
        <f>'消耗品リスト (Greif_FX・AP)'!V45</f>
        <v>0</v>
      </c>
      <c r="W45" s="653">
        <f>'消耗品リスト (Greif_FX・AP)'!W45</f>
        <v>0</v>
      </c>
      <c r="X45" s="653">
        <f>'消耗品リスト (Greif_FX・AP)'!X45</f>
        <v>0</v>
      </c>
      <c r="Y45" s="653">
        <f>'消耗品リスト (Greif_FX・AP)'!Y45</f>
        <v>0</v>
      </c>
      <c r="Z45" s="653">
        <f>'消耗品リスト (Greif_FX・AP)'!Z45</f>
        <v>0</v>
      </c>
      <c r="AA45" s="653">
        <f>'消耗品リスト (Greif_FX・AP)'!AA45</f>
        <v>0</v>
      </c>
      <c r="AB45" s="653">
        <f>'消耗品リスト (Greif_FX・AP)'!AB45</f>
        <v>0</v>
      </c>
      <c r="AC45" s="656">
        <f>'消耗品リスト (Greif_FX・AP)'!AC45</f>
        <v>0</v>
      </c>
    </row>
    <row r="46" spans="2:29" ht="24" customHeight="1">
      <c r="C46" s="630">
        <v>46</v>
      </c>
      <c r="D46" s="663" t="str">
        <f>'消耗品リスト (Greif_FX・AP)'!D46</f>
        <v>消耗品キット(複数の部品を一括で扱う)1</v>
      </c>
      <c r="E46" s="653" t="str">
        <f>'消耗品リスト (Greif_FX・AP)'!E46</f>
        <v>-</v>
      </c>
      <c r="F46" s="653" t="str">
        <f>'消耗品リスト (Greif_FX・AP)'!F46</f>
        <v>-</v>
      </c>
      <c r="G46" s="653" t="str">
        <f>'消耗品リスト (Greif_FX・AP)'!G46</f>
        <v>-</v>
      </c>
      <c r="H46" s="654" t="str">
        <f>'消耗品リスト (Greif_FX・AP)'!H46</f>
        <v>PFV_CHANGEPARTS_MAINTENANCE_KIT1</v>
      </c>
      <c r="I46" s="653" t="str">
        <f>'消耗品リスト (Greif_FX・AP)'!I46</f>
        <v>-</v>
      </c>
      <c r="J46" s="653">
        <f>'消耗品リスト (Greif_FX・AP)'!J46</f>
        <v>0</v>
      </c>
      <c r="K46" s="653">
        <f>'消耗品リスト (Greif_FX・AP)'!K46</f>
        <v>0</v>
      </c>
      <c r="L46" s="653">
        <f>'消耗品リスト (Greif_FX・AP)'!L46</f>
        <v>0</v>
      </c>
      <c r="M46" s="653">
        <f>'消耗品リスト (Greif_FX・AP)'!M46</f>
        <v>0</v>
      </c>
      <c r="N46" s="653">
        <f>'消耗品リスト (Greif_FX・AP)'!N46</f>
        <v>0</v>
      </c>
      <c r="O46" s="655">
        <f>'消耗品リスト (Greif_FX・AP)'!O46</f>
        <v>0</v>
      </c>
      <c r="P46" s="653">
        <f>'消耗品リスト (Greif_FX・AP)'!P46</f>
        <v>0</v>
      </c>
      <c r="Q46" s="653">
        <f>'消耗品リスト (Greif_FX・AP)'!Q46</f>
        <v>0</v>
      </c>
      <c r="R46" s="653">
        <f>'消耗品リスト (Greif_FX・AP)'!R46</f>
        <v>0</v>
      </c>
      <c r="S46" s="653">
        <f>'消耗品リスト (Greif_FX・AP)'!S46</f>
        <v>0</v>
      </c>
      <c r="T46" s="653">
        <f>'消耗品リスト (Greif_FX・AP)'!T46</f>
        <v>0</v>
      </c>
      <c r="U46" s="653">
        <f>'消耗品リスト (Greif_FX・AP)'!U46</f>
        <v>0</v>
      </c>
      <c r="V46" s="653">
        <f>'消耗品リスト (Greif_FX・AP)'!V46</f>
        <v>0</v>
      </c>
      <c r="W46" s="653">
        <f>'消耗品リスト (Greif_FX・AP)'!W46</f>
        <v>0</v>
      </c>
      <c r="X46" s="653">
        <f>'消耗品リスト (Greif_FX・AP)'!X46</f>
        <v>0</v>
      </c>
      <c r="Y46" s="653">
        <f>'消耗品リスト (Greif_FX・AP)'!Y46</f>
        <v>0</v>
      </c>
      <c r="Z46" s="653">
        <f>'消耗品リスト (Greif_FX・AP)'!Z46</f>
        <v>0</v>
      </c>
      <c r="AA46" s="653">
        <f>'消耗品リスト (Greif_FX・AP)'!AA46</f>
        <v>0</v>
      </c>
      <c r="AB46" s="653">
        <f>'消耗品リスト (Greif_FX・AP)'!AB46</f>
        <v>0</v>
      </c>
      <c r="AC46" s="656">
        <f>'消耗品リスト (Greif_FX・AP)'!AC46</f>
        <v>0</v>
      </c>
    </row>
    <row r="47" spans="2:29" ht="24" customHeight="1">
      <c r="C47" s="630">
        <v>47</v>
      </c>
      <c r="D47" s="663" t="str">
        <f>'消耗品リスト (Greif_FX・AP)'!D47</f>
        <v>消耗品キット(複数の部品を一括で扱う)2</v>
      </c>
      <c r="E47" s="653" t="str">
        <f>'消耗品リスト (Greif_FX・AP)'!E47</f>
        <v>-</v>
      </c>
      <c r="F47" s="653" t="str">
        <f>'消耗品リスト (Greif_FX・AP)'!F47</f>
        <v>-</v>
      </c>
      <c r="G47" s="653" t="str">
        <f>'消耗品リスト (Greif_FX・AP)'!G47</f>
        <v>-</v>
      </c>
      <c r="H47" s="654" t="str">
        <f>'消耗品リスト (Greif_FX・AP)'!H47</f>
        <v>PFV_CHANGEPARTS_MAINTENANCE_KIT2,</v>
      </c>
      <c r="I47" s="653" t="str">
        <f>'消耗品リスト (Greif_FX・AP)'!I47</f>
        <v>-</v>
      </c>
      <c r="J47" s="653">
        <f>'消耗品リスト (Greif_FX・AP)'!J47</f>
        <v>0</v>
      </c>
      <c r="K47" s="653">
        <f>'消耗品リスト (Greif_FX・AP)'!K47</f>
        <v>0</v>
      </c>
      <c r="L47" s="653">
        <f>'消耗品リスト (Greif_FX・AP)'!L47</f>
        <v>0</v>
      </c>
      <c r="M47" s="653">
        <f>'消耗品リスト (Greif_FX・AP)'!M47</f>
        <v>0</v>
      </c>
      <c r="N47" s="653">
        <f>'消耗品リスト (Greif_FX・AP)'!N47</f>
        <v>0</v>
      </c>
      <c r="O47" s="655">
        <f>'消耗品リスト (Greif_FX・AP)'!O47</f>
        <v>0</v>
      </c>
      <c r="P47" s="653">
        <f>'消耗品リスト (Greif_FX・AP)'!P47</f>
        <v>0</v>
      </c>
      <c r="Q47" s="653">
        <f>'消耗品リスト (Greif_FX・AP)'!Q47</f>
        <v>0</v>
      </c>
      <c r="R47" s="653">
        <f>'消耗品リスト (Greif_FX・AP)'!R47</f>
        <v>0</v>
      </c>
      <c r="S47" s="653">
        <f>'消耗品リスト (Greif_FX・AP)'!S47</f>
        <v>0</v>
      </c>
      <c r="T47" s="653">
        <f>'消耗品リスト (Greif_FX・AP)'!T47</f>
        <v>0</v>
      </c>
      <c r="U47" s="653">
        <f>'消耗品リスト (Greif_FX・AP)'!U47</f>
        <v>0</v>
      </c>
      <c r="V47" s="653">
        <f>'消耗品リスト (Greif_FX・AP)'!V47</f>
        <v>0</v>
      </c>
      <c r="W47" s="653">
        <f>'消耗品リスト (Greif_FX・AP)'!W47</f>
        <v>0</v>
      </c>
      <c r="X47" s="653">
        <f>'消耗品リスト (Greif_FX・AP)'!X47</f>
        <v>0</v>
      </c>
      <c r="Y47" s="653">
        <f>'消耗品リスト (Greif_FX・AP)'!Y47</f>
        <v>0</v>
      </c>
      <c r="Z47" s="653">
        <f>'消耗品リスト (Greif_FX・AP)'!Z47</f>
        <v>0</v>
      </c>
      <c r="AA47" s="653">
        <f>'消耗品リスト (Greif_FX・AP)'!AA47</f>
        <v>0</v>
      </c>
      <c r="AB47" s="653">
        <f>'消耗品リスト (Greif_FX・AP)'!AB47</f>
        <v>0</v>
      </c>
      <c r="AC47" s="656">
        <f>'消耗品リスト (Greif_FX・AP)'!AC47</f>
        <v>0</v>
      </c>
    </row>
  </sheetData>
  <autoFilter ref="D5:AC47" xr:uid="{00000000-0009-0000-0000-000007000000}"/>
  <mergeCells count="7">
    <mergeCell ref="Y4:AA4"/>
    <mergeCell ref="D4:G4"/>
    <mergeCell ref="J4:K4"/>
    <mergeCell ref="L4:M4"/>
    <mergeCell ref="N4:O4"/>
    <mergeCell ref="P4:R4"/>
    <mergeCell ref="T4:X4"/>
  </mergeCells>
  <phoneticPr fontId="7"/>
  <conditionalFormatting sqref="D6:AC47">
    <cfRule type="expression" dxfId="18" priority="30">
      <formula>OR($G6="-", $G6="×")</formula>
    </cfRule>
  </conditionalFormatting>
  <pageMargins left="0.23622047244094491" right="0.23622047244094491" top="0.74803149606299213" bottom="0.74803149606299213" header="0.31496062992125984" footer="0.31496062992125984"/>
  <pageSetup paperSize="8" scale="62"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C2:AM48"/>
  <sheetViews>
    <sheetView topLeftCell="B1" workbookViewId="0">
      <pane xSplit="4" ySplit="6" topLeftCell="H7" activePane="bottomRight" state="frozen"/>
      <selection activeCell="M17" sqref="M17"/>
      <selection pane="topRight" activeCell="M17" sqref="M17"/>
      <selection pane="bottomLeft" activeCell="M17" sqref="M17"/>
      <selection pane="bottomRight" activeCell="E4" sqref="E4:E6"/>
    </sheetView>
  </sheetViews>
  <sheetFormatPr defaultRowHeight="11.25"/>
  <cols>
    <col min="1" max="2" width="3" style="28" customWidth="1"/>
    <col min="3" max="3" width="3.5703125" style="28" customWidth="1"/>
    <col min="4" max="4" width="38" style="28" customWidth="1"/>
    <col min="5" max="8" width="7.7109375" style="28" customWidth="1"/>
    <col min="9" max="9" width="7.7109375" style="28" hidden="1" customWidth="1"/>
    <col min="10" max="12" width="7.7109375" style="28" customWidth="1"/>
    <col min="13" max="13" width="11.85546875" style="28" customWidth="1"/>
    <col min="14" max="17" width="10.7109375" style="28" customWidth="1"/>
    <col min="18" max="19" width="10.7109375" style="28" hidden="1" customWidth="1"/>
    <col min="20" max="20" width="8.85546875" style="28" customWidth="1"/>
    <col min="21" max="38" width="7.7109375" style="28" customWidth="1"/>
    <col min="39" max="39" width="38.85546875" style="28" customWidth="1"/>
    <col min="40" max="16384" width="9.140625" style="28"/>
  </cols>
  <sheetData>
    <row r="2" spans="3:39">
      <c r="D2" s="28" t="s">
        <v>1420</v>
      </c>
    </row>
    <row r="3" spans="3:39" ht="12" thickBot="1"/>
    <row r="4" spans="3:39" ht="24" customHeight="1" thickBot="1">
      <c r="C4" s="768" t="s">
        <v>42</v>
      </c>
      <c r="D4" s="768" t="s">
        <v>43</v>
      </c>
      <c r="E4" s="768" t="s">
        <v>1420</v>
      </c>
      <c r="F4" s="768" t="s">
        <v>1211</v>
      </c>
      <c r="G4" s="772" t="s">
        <v>1210</v>
      </c>
      <c r="H4" s="782"/>
      <c r="I4" s="774"/>
      <c r="J4" s="768" t="s">
        <v>69</v>
      </c>
      <c r="K4" s="797" t="s">
        <v>1212</v>
      </c>
      <c r="L4" s="803"/>
      <c r="M4" s="768" t="s">
        <v>68</v>
      </c>
      <c r="N4" s="772" t="s">
        <v>66</v>
      </c>
      <c r="O4" s="782"/>
      <c r="P4" s="782"/>
      <c r="Q4" s="782"/>
      <c r="R4" s="782"/>
      <c r="S4" s="774"/>
      <c r="T4" s="768" t="s">
        <v>156</v>
      </c>
      <c r="U4" s="772" t="s">
        <v>1328</v>
      </c>
      <c r="V4" s="804"/>
      <c r="W4" s="804"/>
      <c r="X4" s="804"/>
      <c r="Y4" s="804"/>
      <c r="Z4" s="804"/>
      <c r="AA4" s="804"/>
      <c r="AB4" s="805"/>
      <c r="AC4" s="768" t="s">
        <v>155</v>
      </c>
      <c r="AD4" s="797" t="s">
        <v>59</v>
      </c>
      <c r="AE4" s="798"/>
      <c r="AF4" s="799"/>
      <c r="AG4" s="797" t="s">
        <v>67</v>
      </c>
      <c r="AH4" s="799"/>
      <c r="AI4" s="768" t="s">
        <v>62</v>
      </c>
      <c r="AJ4" s="768" t="s">
        <v>63</v>
      </c>
      <c r="AK4" s="768" t="s">
        <v>64</v>
      </c>
      <c r="AL4" s="768" t="s">
        <v>1214</v>
      </c>
      <c r="AM4" s="768" t="s">
        <v>44</v>
      </c>
    </row>
    <row r="5" spans="3:39" ht="24" customHeight="1" thickBot="1">
      <c r="C5" s="769"/>
      <c r="D5" s="769"/>
      <c r="E5" s="769"/>
      <c r="F5" s="777"/>
      <c r="G5" s="768" t="s">
        <v>1401</v>
      </c>
      <c r="H5" s="768" t="s">
        <v>1327</v>
      </c>
      <c r="I5" s="768"/>
      <c r="J5" s="769"/>
      <c r="K5" s="800"/>
      <c r="L5" s="802"/>
      <c r="M5" s="769"/>
      <c r="N5" s="772" t="s">
        <v>1402</v>
      </c>
      <c r="O5" s="774"/>
      <c r="P5" s="772" t="s">
        <v>1327</v>
      </c>
      <c r="Q5" s="774"/>
      <c r="R5" s="772"/>
      <c r="S5" s="774"/>
      <c r="T5" s="769"/>
      <c r="U5" s="772" t="s">
        <v>46</v>
      </c>
      <c r="V5" s="785"/>
      <c r="W5" s="772" t="s">
        <v>47</v>
      </c>
      <c r="X5" s="784"/>
      <c r="Y5" s="784"/>
      <c r="Z5" s="768" t="s">
        <v>1213</v>
      </c>
      <c r="AA5" s="768" t="s">
        <v>49</v>
      </c>
      <c r="AB5" s="768" t="s">
        <v>48</v>
      </c>
      <c r="AC5" s="769"/>
      <c r="AD5" s="800"/>
      <c r="AE5" s="801"/>
      <c r="AF5" s="802"/>
      <c r="AG5" s="800"/>
      <c r="AH5" s="802"/>
      <c r="AI5" s="769"/>
      <c r="AJ5" s="769"/>
      <c r="AK5" s="769"/>
      <c r="AL5" s="769"/>
      <c r="AM5" s="769"/>
    </row>
    <row r="6" spans="3:39" ht="45.75" thickBot="1">
      <c r="C6" s="770"/>
      <c r="D6" s="770"/>
      <c r="E6" s="770"/>
      <c r="F6" s="778"/>
      <c r="G6" s="775"/>
      <c r="H6" s="775"/>
      <c r="I6" s="775"/>
      <c r="J6" s="796"/>
      <c r="K6" s="616" t="s">
        <v>53</v>
      </c>
      <c r="L6" s="30" t="s">
        <v>50</v>
      </c>
      <c r="M6" s="796"/>
      <c r="N6" s="615" t="s">
        <v>51</v>
      </c>
      <c r="O6" s="30" t="s">
        <v>52</v>
      </c>
      <c r="P6" s="626" t="s">
        <v>51</v>
      </c>
      <c r="Q6" s="30" t="s">
        <v>52</v>
      </c>
      <c r="R6" s="626" t="s">
        <v>51</v>
      </c>
      <c r="S6" s="30" t="s">
        <v>52</v>
      </c>
      <c r="T6" s="796"/>
      <c r="U6" s="31" t="s">
        <v>54</v>
      </c>
      <c r="V6" s="31" t="s">
        <v>55</v>
      </c>
      <c r="W6" s="31" t="s">
        <v>56</v>
      </c>
      <c r="X6" s="31" t="s">
        <v>57</v>
      </c>
      <c r="Y6" s="31" t="s">
        <v>58</v>
      </c>
      <c r="Z6" s="775"/>
      <c r="AA6" s="775"/>
      <c r="AB6" s="775"/>
      <c r="AC6" s="775"/>
      <c r="AD6" s="30" t="s">
        <v>158</v>
      </c>
      <c r="AE6" s="30" t="s">
        <v>157</v>
      </c>
      <c r="AF6" s="30" t="s">
        <v>154</v>
      </c>
      <c r="AG6" s="614" t="s">
        <v>153</v>
      </c>
      <c r="AH6" s="614" t="s">
        <v>60</v>
      </c>
      <c r="AI6" s="770"/>
      <c r="AJ6" s="770"/>
      <c r="AK6" s="770"/>
      <c r="AL6" s="770"/>
      <c r="AM6" s="770"/>
    </row>
    <row r="7" spans="3:39" ht="12" thickBot="1">
      <c r="C7" s="32">
        <v>1</v>
      </c>
      <c r="D7" s="33" t="str">
        <f>'消耗品リスト (Greif_FX・AP)(Sort)'!D6</f>
        <v>トナーカートリッジ(イエロー)</v>
      </c>
      <c r="E7" s="34" t="str">
        <f>_xlfn.SWITCH('消耗品リスト (Greif_FX・AP)(Sort)'!G6,"○","○","×","-","-","-")</f>
        <v>○</v>
      </c>
      <c r="F7" s="34" t="str">
        <f>IF(E7="○",'消耗品リスト (Greif_FX・AP)(Sort)'!J6,"-")</f>
        <v>CRU</v>
      </c>
      <c r="G7" s="34" t="str">
        <f>IF(E7="○",'消耗品リスト (Greif_FX・AP)(Sort)'!K6,"-")</f>
        <v>-</v>
      </c>
      <c r="H7" s="34" t="str">
        <f>IF(E7="○",'消耗品リスト (Greif_FX・AP)(Sort)'!K6,"-")</f>
        <v>-</v>
      </c>
      <c r="I7" s="34" t="str">
        <f>IF(E7="○",'消耗品リスト (Greif_FX・AP)(Sort)'!K6,"-")</f>
        <v>-</v>
      </c>
      <c r="J7" s="34" t="str">
        <f>IF(E7="○",IF('消耗品リスト (Greif_FX・AP)(Sort)'!L6=0,"-",'消耗品リスト (Greif_FX・AP)(Sort)'!L6),"-")</f>
        <v>○</v>
      </c>
      <c r="K7" s="34" t="str">
        <f>IF(E7="○",IF('消耗品リスト (Greif_FX・AP)(Sort)'!M6=0,"-",'消耗品リスト (Greif_FX・AP)(Sort)'!M6),"-")</f>
        <v>×</v>
      </c>
      <c r="L7" s="59" t="s">
        <v>71</v>
      </c>
      <c r="M7" s="34" t="str">
        <f>IF(E7="○",IF('消耗品リスト (Greif_FX・AP)(Sort)'!Y6=0,"-",'消耗品リスト (Greif_FX・AP)(Sort)'!Y6),"-")</f>
        <v>停止する</v>
      </c>
      <c r="N7" s="34" t="str">
        <f>IF(E7="○",'消耗品リスト (Greif_FX・AP)(Sort)'!Z6,"-")</f>
        <v>-</v>
      </c>
      <c r="O7" s="34" t="str">
        <f>IF(E7="○",'消耗品リスト (Greif_FX・AP)(Sort)'!AA6,"-")</f>
        <v>-</v>
      </c>
      <c r="P7" s="34" t="str">
        <f>IF(E7="○",'消耗品リスト (Greif_FX・AP)(Sort)'!Z6,"-")</f>
        <v>-</v>
      </c>
      <c r="Q7" s="34" t="str">
        <f>IF(E7="○",'消耗品リスト (Greif_FX・AP)(Sort)'!AA6,"-")</f>
        <v>-</v>
      </c>
      <c r="R7" s="34" t="str">
        <f>IF(E7="○",'消耗品リスト (Greif_FX・AP)(Sort)'!Z6,"-")</f>
        <v>-</v>
      </c>
      <c r="S7" s="34" t="str">
        <f>IF(E7="○",'消耗品リスト (Greif_FX・AP)(Sort)'!AA6,"-")</f>
        <v>-</v>
      </c>
      <c r="T7" s="59" t="s">
        <v>7</v>
      </c>
      <c r="U7" s="34" t="str">
        <f>IF(E7="○",IF('消耗品リスト (Greif_FX・AP)(Sort)'!T6=0,"-",'消耗品リスト (Greif_FX・AP)(Sort)'!T6),"-")</f>
        <v>○</v>
      </c>
      <c r="V7" s="34" t="str">
        <f>IF(E7="○",IF('消耗品リスト (Greif_FX・AP)(Sort)'!U6=0,"-",'消耗品リスト (Greif_FX・AP)(Sort)'!U6),"-")</f>
        <v>○</v>
      </c>
      <c r="W7" s="34" t="str">
        <f>IF(E7="○",IF('消耗品リスト (Greif_FX・AP)(Sort)'!V6=0,"-",'消耗品リスト (Greif_FX・AP)(Sort)'!V6),"-")</f>
        <v>×</v>
      </c>
      <c r="X7" s="34" t="str">
        <f>IF(E7="○",IF('消耗品リスト (Greif_FX・AP)(Sort)'!W6=0,"-",'消耗品リスト (Greif_FX・AP)(Sort)'!W6),"-")</f>
        <v>×</v>
      </c>
      <c r="Y7" s="34" t="str">
        <f>IF(E7="○",IF('消耗品リスト (Greif_FX・AP)(Sort)'!X6=0,"-",'消耗品リスト (Greif_FX・AP)(Sort)'!X6),"-")</f>
        <v>○</v>
      </c>
      <c r="Z7" s="34" t="str">
        <f>IF(E7="○",IF('消耗品リスト (Greif_FX・AP)(Sort)'!P6=0,"-",'消耗品リスト (Greif_FX・AP)(Sort)'!P6),"-")</f>
        <v>○</v>
      </c>
      <c r="AA7" s="34" t="str">
        <f>IF(E7="○",IF('消耗品リスト (Greif_FX・AP)(Sort)'!R6=0,"-",'消耗品リスト (Greif_FX・AP)(Sort)'!R6),"-")</f>
        <v>○</v>
      </c>
      <c r="AB7" s="34" t="str">
        <f>IF(E7="○",IF('消耗品リスト (Greif_FX・AP)(Sort)'!S6=0,"-",'消耗品リスト (Greif_FX・AP)(Sort)'!S6),"-")</f>
        <v>○</v>
      </c>
      <c r="AC7" s="60" t="s">
        <v>0</v>
      </c>
      <c r="AD7" s="38" t="str">
        <f>IF(E7="○",IF('消耗品リスト (Greif_FX・AP)(Sort)'!N6=0,"-",'消耗品リスト (Greif_FX・AP)(Sort)'!N6),"-")</f>
        <v>○</v>
      </c>
      <c r="AE7" s="97">
        <v>0.05</v>
      </c>
      <c r="AF7" s="60" t="s">
        <v>0</v>
      </c>
      <c r="AG7" s="59" t="s">
        <v>7</v>
      </c>
      <c r="AH7" s="59" t="s">
        <v>7</v>
      </c>
      <c r="AI7" s="59" t="s">
        <v>7</v>
      </c>
      <c r="AJ7" s="59" t="s">
        <v>7</v>
      </c>
      <c r="AK7" s="59" t="s">
        <v>7</v>
      </c>
      <c r="AL7" s="38" t="str">
        <f>IF(E7="○",_xlfn.SWITCH('消耗品リスト (Greif_FX・AP)(Sort)'!AB6,"○","○","-","-","×"),"-")</f>
        <v>-</v>
      </c>
      <c r="AM7" s="35"/>
    </row>
    <row r="8" spans="3:39" ht="12" thickBot="1">
      <c r="C8" s="32">
        <v>2</v>
      </c>
      <c r="D8" s="33" t="str">
        <f>'消耗品リスト (Greif_FX・AP)(Sort)'!D7</f>
        <v>トナーカートリッジ(マゼンタ)</v>
      </c>
      <c r="E8" s="34" t="str">
        <f>_xlfn.SWITCH('消耗品リスト (Greif_FX・AP)(Sort)'!G7,"○","○","×","-","-","-")</f>
        <v>○</v>
      </c>
      <c r="F8" s="34" t="str">
        <f>IF(E8="○",'消耗品リスト (Greif_FX・AP)(Sort)'!J7,"-")</f>
        <v>CRU</v>
      </c>
      <c r="G8" s="34" t="str">
        <f>IF(E8="○",'消耗品リスト (Greif_FX・AP)(Sort)'!K7,"-")</f>
        <v>-</v>
      </c>
      <c r="H8" s="34" t="str">
        <f>IF(E8="○",'消耗品リスト (Greif_FX・AP)(Sort)'!K7,"-")</f>
        <v>-</v>
      </c>
      <c r="I8" s="34" t="str">
        <f>IF(E8="○",'消耗品リスト (Greif_FX・AP)(Sort)'!K7,"-")</f>
        <v>-</v>
      </c>
      <c r="J8" s="34" t="str">
        <f>IF(E8="○",IF('消耗品リスト (Greif_FX・AP)(Sort)'!L7=0,"-",'消耗品リスト (Greif_FX・AP)(Sort)'!L7),"-")</f>
        <v>○</v>
      </c>
      <c r="K8" s="34" t="str">
        <f>IF(E8="○",IF('消耗品リスト (Greif_FX・AP)(Sort)'!M7=0,"-",'消耗品リスト (Greif_FX・AP)(Sort)'!M7),"-")</f>
        <v>×</v>
      </c>
      <c r="L8" s="59" t="s">
        <v>71</v>
      </c>
      <c r="M8" s="34" t="str">
        <f>IF(E8="○",IF('消耗品リスト (Greif_FX・AP)(Sort)'!Y7=0,"-",'消耗品リスト (Greif_FX・AP)(Sort)'!Y7),"-")</f>
        <v>停止する</v>
      </c>
      <c r="N8" s="34" t="str">
        <f>IF(E8="○",'消耗品リスト (Greif_FX・AP)(Sort)'!Z7,"-")</f>
        <v>-</v>
      </c>
      <c r="O8" s="34" t="str">
        <f>IF(E8="○",'消耗品リスト (Greif_FX・AP)(Sort)'!AA7,"-")</f>
        <v>-</v>
      </c>
      <c r="P8" s="34" t="str">
        <f>IF(E8="○",'消耗品リスト (Greif_FX・AP)(Sort)'!Z7,"-")</f>
        <v>-</v>
      </c>
      <c r="Q8" s="34" t="str">
        <f>IF(E8="○",'消耗品リスト (Greif_FX・AP)(Sort)'!AA7,"-")</f>
        <v>-</v>
      </c>
      <c r="R8" s="34" t="str">
        <f>IF(E8="○",'消耗品リスト (Greif_FX・AP)(Sort)'!Z7,"-")</f>
        <v>-</v>
      </c>
      <c r="S8" s="34" t="str">
        <f>IF(E8="○",'消耗品リスト (Greif_FX・AP)(Sort)'!AA7,"-")</f>
        <v>-</v>
      </c>
      <c r="T8" s="59" t="s">
        <v>7</v>
      </c>
      <c r="U8" s="34" t="str">
        <f>IF(E8="○",IF('消耗品リスト (Greif_FX・AP)(Sort)'!T7=0,"-",'消耗品リスト (Greif_FX・AP)(Sort)'!T7),"-")</f>
        <v>○</v>
      </c>
      <c r="V8" s="34" t="str">
        <f>IF(E8="○",IF('消耗品リスト (Greif_FX・AP)(Sort)'!U7=0,"-",'消耗品リスト (Greif_FX・AP)(Sort)'!U7),"-")</f>
        <v>○</v>
      </c>
      <c r="W8" s="34" t="str">
        <f>IF(E8="○",IF('消耗品リスト (Greif_FX・AP)(Sort)'!V7=0,"-",'消耗品リスト (Greif_FX・AP)(Sort)'!V7),"-")</f>
        <v>×</v>
      </c>
      <c r="X8" s="34" t="str">
        <f>IF(E8="○",IF('消耗品リスト (Greif_FX・AP)(Sort)'!W7=0,"-",'消耗品リスト (Greif_FX・AP)(Sort)'!W7),"-")</f>
        <v>×</v>
      </c>
      <c r="Y8" s="34" t="str">
        <f>IF(E8="○",IF('消耗品リスト (Greif_FX・AP)(Sort)'!X7=0,"-",'消耗品リスト (Greif_FX・AP)(Sort)'!X7),"-")</f>
        <v>○</v>
      </c>
      <c r="Z8" s="34" t="str">
        <f>IF(E8="○",IF('消耗品リスト (Greif_FX・AP)(Sort)'!P7=0,"-",'消耗品リスト (Greif_FX・AP)(Sort)'!P7),"-")</f>
        <v>○</v>
      </c>
      <c r="AA8" s="34" t="str">
        <f>IF(E8="○",IF('消耗品リスト (Greif_FX・AP)(Sort)'!R7=0,"-",'消耗品リスト (Greif_FX・AP)(Sort)'!R7),"-")</f>
        <v>○</v>
      </c>
      <c r="AB8" s="34" t="str">
        <f>IF(E8="○",IF('消耗品リスト (Greif_FX・AP)(Sort)'!S7=0,"-",'消耗品リスト (Greif_FX・AP)(Sort)'!S7),"-")</f>
        <v>○</v>
      </c>
      <c r="AC8" s="60" t="s">
        <v>0</v>
      </c>
      <c r="AD8" s="38" t="str">
        <f>IF(E8="○",IF('消耗品リスト (Greif_FX・AP)(Sort)'!N7=0,"-",'消耗品リスト (Greif_FX・AP)(Sort)'!N7),"-")</f>
        <v>○</v>
      </c>
      <c r="AE8" s="97">
        <v>0.05</v>
      </c>
      <c r="AF8" s="60" t="s">
        <v>0</v>
      </c>
      <c r="AG8" s="59" t="s">
        <v>7</v>
      </c>
      <c r="AH8" s="59" t="s">
        <v>7</v>
      </c>
      <c r="AI8" s="59" t="s">
        <v>7</v>
      </c>
      <c r="AJ8" s="59" t="s">
        <v>7</v>
      </c>
      <c r="AK8" s="59" t="s">
        <v>7</v>
      </c>
      <c r="AL8" s="38" t="str">
        <f>IF(E8="○",_xlfn.SWITCH('消耗品リスト (Greif_FX・AP)(Sort)'!AB7,"○","○","-","-","×"),"-")</f>
        <v>-</v>
      </c>
      <c r="AM8" s="35"/>
    </row>
    <row r="9" spans="3:39" ht="12" thickBot="1">
      <c r="C9" s="32">
        <v>3</v>
      </c>
      <c r="D9" s="33" t="str">
        <f>'消耗品リスト (Greif_FX・AP)(Sort)'!D8</f>
        <v>トナーカートリッジ(シアン)</v>
      </c>
      <c r="E9" s="34" t="str">
        <f>_xlfn.SWITCH('消耗品リスト (Greif_FX・AP)(Sort)'!G8,"○","○","×","-","-","-")</f>
        <v>○</v>
      </c>
      <c r="F9" s="34" t="str">
        <f>IF(E9="○",'消耗品リスト (Greif_FX・AP)(Sort)'!J8,"-")</f>
        <v>CRU</v>
      </c>
      <c r="G9" s="34" t="str">
        <f>IF(E9="○",'消耗品リスト (Greif_FX・AP)(Sort)'!K8,"-")</f>
        <v>-</v>
      </c>
      <c r="H9" s="34" t="str">
        <f>IF(E9="○",'消耗品リスト (Greif_FX・AP)(Sort)'!K8,"-")</f>
        <v>-</v>
      </c>
      <c r="I9" s="34" t="str">
        <f>IF(E9="○",'消耗品リスト (Greif_FX・AP)(Sort)'!K8,"-")</f>
        <v>-</v>
      </c>
      <c r="J9" s="34" t="str">
        <f>IF(E9="○",IF('消耗品リスト (Greif_FX・AP)(Sort)'!L8=0,"-",'消耗品リスト (Greif_FX・AP)(Sort)'!L8),"-")</f>
        <v>○</v>
      </c>
      <c r="K9" s="34" t="str">
        <f>IF(E9="○",IF('消耗品リスト (Greif_FX・AP)(Sort)'!M8=0,"-",'消耗品リスト (Greif_FX・AP)(Sort)'!M8),"-")</f>
        <v>×</v>
      </c>
      <c r="L9" s="59" t="s">
        <v>71</v>
      </c>
      <c r="M9" s="34" t="str">
        <f>IF(E9="○",IF('消耗品リスト (Greif_FX・AP)(Sort)'!Y8=0,"-",'消耗品リスト (Greif_FX・AP)(Sort)'!Y8),"-")</f>
        <v>停止する</v>
      </c>
      <c r="N9" s="34" t="str">
        <f>IF(E9="○",'消耗品リスト (Greif_FX・AP)(Sort)'!Z8,"-")</f>
        <v>-</v>
      </c>
      <c r="O9" s="34" t="str">
        <f>IF(E9="○",'消耗品リスト (Greif_FX・AP)(Sort)'!AA8,"-")</f>
        <v>-</v>
      </c>
      <c r="P9" s="34" t="str">
        <f>IF(E9="○",'消耗品リスト (Greif_FX・AP)(Sort)'!Z8,"-")</f>
        <v>-</v>
      </c>
      <c r="Q9" s="34" t="str">
        <f>IF(E9="○",'消耗品リスト (Greif_FX・AP)(Sort)'!AA8,"-")</f>
        <v>-</v>
      </c>
      <c r="R9" s="34" t="str">
        <f>IF(E9="○",'消耗品リスト (Greif_FX・AP)(Sort)'!Z8,"-")</f>
        <v>-</v>
      </c>
      <c r="S9" s="34" t="str">
        <f>IF(E9="○",'消耗品リスト (Greif_FX・AP)(Sort)'!AA8,"-")</f>
        <v>-</v>
      </c>
      <c r="T9" s="59" t="s">
        <v>7</v>
      </c>
      <c r="U9" s="34" t="str">
        <f>IF(E9="○",IF('消耗品リスト (Greif_FX・AP)(Sort)'!T8=0,"-",'消耗品リスト (Greif_FX・AP)(Sort)'!T8),"-")</f>
        <v>○</v>
      </c>
      <c r="V9" s="34" t="str">
        <f>IF(E9="○",IF('消耗品リスト (Greif_FX・AP)(Sort)'!U8=0,"-",'消耗品リスト (Greif_FX・AP)(Sort)'!U8),"-")</f>
        <v>○</v>
      </c>
      <c r="W9" s="34" t="str">
        <f>IF(E9="○",IF('消耗品リスト (Greif_FX・AP)(Sort)'!V8=0,"-",'消耗品リスト (Greif_FX・AP)(Sort)'!V8),"-")</f>
        <v>×</v>
      </c>
      <c r="X9" s="34" t="str">
        <f>IF(E9="○",IF('消耗品リスト (Greif_FX・AP)(Sort)'!W8=0,"-",'消耗品リスト (Greif_FX・AP)(Sort)'!W8),"-")</f>
        <v>×</v>
      </c>
      <c r="Y9" s="34" t="str">
        <f>IF(E9="○",IF('消耗品リスト (Greif_FX・AP)(Sort)'!X8=0,"-",'消耗品リスト (Greif_FX・AP)(Sort)'!X8),"-")</f>
        <v>○</v>
      </c>
      <c r="Z9" s="34" t="str">
        <f>IF(E9="○",IF('消耗品リスト (Greif_FX・AP)(Sort)'!P8=0,"-",'消耗品リスト (Greif_FX・AP)(Sort)'!P8),"-")</f>
        <v>○</v>
      </c>
      <c r="AA9" s="34" t="str">
        <f>IF(E9="○",IF('消耗品リスト (Greif_FX・AP)(Sort)'!R8=0,"-",'消耗品リスト (Greif_FX・AP)(Sort)'!R8),"-")</f>
        <v>○</v>
      </c>
      <c r="AB9" s="34" t="str">
        <f>IF(E9="○",IF('消耗品リスト (Greif_FX・AP)(Sort)'!S8=0,"-",'消耗品リスト (Greif_FX・AP)(Sort)'!S8),"-")</f>
        <v>○</v>
      </c>
      <c r="AC9" s="60" t="s">
        <v>0</v>
      </c>
      <c r="AD9" s="38" t="str">
        <f>IF(E9="○",IF('消耗品リスト (Greif_FX・AP)(Sort)'!N8=0,"-",'消耗品リスト (Greif_FX・AP)(Sort)'!N8),"-")</f>
        <v>○</v>
      </c>
      <c r="AE9" s="97">
        <v>0.05</v>
      </c>
      <c r="AF9" s="60" t="s">
        <v>0</v>
      </c>
      <c r="AG9" s="59" t="s">
        <v>7</v>
      </c>
      <c r="AH9" s="59" t="s">
        <v>7</v>
      </c>
      <c r="AI9" s="59" t="s">
        <v>7</v>
      </c>
      <c r="AJ9" s="59" t="s">
        <v>7</v>
      </c>
      <c r="AK9" s="59" t="s">
        <v>7</v>
      </c>
      <c r="AL9" s="38" t="str">
        <f>IF(E9="○",_xlfn.SWITCH('消耗品リスト (Greif_FX・AP)(Sort)'!AB8,"○","○","-","-","×"),"-")</f>
        <v>-</v>
      </c>
      <c r="AM9" s="35"/>
    </row>
    <row r="10" spans="3:39" ht="12" thickBot="1">
      <c r="C10" s="32">
        <v>4</v>
      </c>
      <c r="D10" s="33" t="str">
        <f>'消耗品リスト (Greif_FX・AP)(Sort)'!D9</f>
        <v>トナーカートリッジ(ブラック)</v>
      </c>
      <c r="E10" s="34" t="str">
        <f>_xlfn.SWITCH('消耗品リスト (Greif_FX・AP)(Sort)'!G9,"○","○","×","-","-","-")</f>
        <v>-</v>
      </c>
      <c r="F10" s="34" t="str">
        <f>IF(E10="○",'消耗品リスト (Greif_FX・AP)(Sort)'!J9,"-")</f>
        <v>-</v>
      </c>
      <c r="G10" s="34" t="str">
        <f>IF(E10="○",'消耗品リスト (Greif_FX・AP)(Sort)'!K9,"-")</f>
        <v>-</v>
      </c>
      <c r="H10" s="34" t="str">
        <f>IF(E10="○",'消耗品リスト (Greif_FX・AP)(Sort)'!K9,"-")</f>
        <v>-</v>
      </c>
      <c r="I10" s="34" t="str">
        <f>IF(E10="○",'消耗品リスト (Greif_FX・AP)(Sort)'!K9,"-")</f>
        <v>-</v>
      </c>
      <c r="J10" s="34" t="str">
        <f>IF(E10="○",IF('消耗品リスト (Greif_FX・AP)(Sort)'!L9=0,"-",'消耗品リスト (Greif_FX・AP)(Sort)'!L9),"-")</f>
        <v>-</v>
      </c>
      <c r="K10" s="34" t="str">
        <f>IF(E10="○",IF('消耗品リスト (Greif_FX・AP)(Sort)'!M9=0,"-",'消耗品リスト (Greif_FX・AP)(Sort)'!M9),"-")</f>
        <v>-</v>
      </c>
      <c r="L10" s="59" t="s">
        <v>397</v>
      </c>
      <c r="M10" s="34" t="str">
        <f>IF(E10="○",IF('消耗品リスト (Greif_FX・AP)(Sort)'!Y9=0,"-",'消耗品リスト (Greif_FX・AP)(Sort)'!Y9),"-")</f>
        <v>-</v>
      </c>
      <c r="N10" s="34" t="str">
        <f>IF(E10="○",'消耗品リスト (Greif_FX・AP)(Sort)'!Z9,"-")</f>
        <v>-</v>
      </c>
      <c r="O10" s="34" t="str">
        <f>IF(E10="○",'消耗品リスト (Greif_FX・AP)(Sort)'!AA9,"-")</f>
        <v>-</v>
      </c>
      <c r="P10" s="34" t="str">
        <f>IF(E10="○",'消耗品リスト (Greif_FX・AP)(Sort)'!Z9,"-")</f>
        <v>-</v>
      </c>
      <c r="Q10" s="34" t="str">
        <f>IF(E10="○",'消耗品リスト (Greif_FX・AP)(Sort)'!AA9,"-")</f>
        <v>-</v>
      </c>
      <c r="R10" s="34" t="str">
        <f>IF(E10="○",'消耗品リスト (Greif_FX・AP)(Sort)'!Z9,"-")</f>
        <v>-</v>
      </c>
      <c r="S10" s="34" t="str">
        <f>IF(E10="○",'消耗品リスト (Greif_FX・AP)(Sort)'!AA9,"-")</f>
        <v>-</v>
      </c>
      <c r="T10" s="59" t="s">
        <v>397</v>
      </c>
      <c r="U10" s="34" t="str">
        <f>IF(E10="○",IF('消耗品リスト (Greif_FX・AP)(Sort)'!T9=0,"-",'消耗品リスト (Greif_FX・AP)(Sort)'!T9),"-")</f>
        <v>-</v>
      </c>
      <c r="V10" s="34" t="str">
        <f>IF(E10="○",IF('消耗品リスト (Greif_FX・AP)(Sort)'!U9=0,"-",'消耗品リスト (Greif_FX・AP)(Sort)'!U9),"-")</f>
        <v>-</v>
      </c>
      <c r="W10" s="34" t="str">
        <f>IF(E10="○",IF('消耗品リスト (Greif_FX・AP)(Sort)'!V9=0,"-",'消耗品リスト (Greif_FX・AP)(Sort)'!V9),"-")</f>
        <v>-</v>
      </c>
      <c r="X10" s="34" t="str">
        <f>IF(E10="○",IF('消耗品リスト (Greif_FX・AP)(Sort)'!W9=0,"-",'消耗品リスト (Greif_FX・AP)(Sort)'!W9),"-")</f>
        <v>-</v>
      </c>
      <c r="Y10" s="34" t="str">
        <f>IF(E10="○",IF('消耗品リスト (Greif_FX・AP)(Sort)'!X9=0,"-",'消耗品リスト (Greif_FX・AP)(Sort)'!X9),"-")</f>
        <v>-</v>
      </c>
      <c r="Z10" s="34" t="str">
        <f>IF(E10="○",IF('消耗品リスト (Greif_FX・AP)(Sort)'!P9=0,"-",'消耗品リスト (Greif_FX・AP)(Sort)'!P9),"-")</f>
        <v>-</v>
      </c>
      <c r="AA10" s="34" t="str">
        <f>IF(E10="○",IF('消耗品リスト (Greif_FX・AP)(Sort)'!R9=0,"-",'消耗品リスト (Greif_FX・AP)(Sort)'!R9),"-")</f>
        <v>-</v>
      </c>
      <c r="AB10" s="34" t="str">
        <f>IF(E10="○",IF('消耗品リスト (Greif_FX・AP)(Sort)'!S9=0,"-",'消耗品リスト (Greif_FX・AP)(Sort)'!S9),"-")</f>
        <v>-</v>
      </c>
      <c r="AC10" s="97" t="s">
        <v>1209</v>
      </c>
      <c r="AD10" s="38" t="str">
        <f>IF(E10="○",IF('消耗品リスト (Greif_FX・AP)(Sort)'!N9=0,"-",'消耗品リスト (Greif_FX・AP)(Sort)'!N9),"-")</f>
        <v>-</v>
      </c>
      <c r="AE10" s="97" t="s">
        <v>1209</v>
      </c>
      <c r="AF10" s="97" t="s">
        <v>1209</v>
      </c>
      <c r="AG10" s="97" t="s">
        <v>1209</v>
      </c>
      <c r="AH10" s="97" t="s">
        <v>1209</v>
      </c>
      <c r="AI10" s="97" t="s">
        <v>1209</v>
      </c>
      <c r="AJ10" s="97" t="s">
        <v>1209</v>
      </c>
      <c r="AK10" s="97" t="s">
        <v>1209</v>
      </c>
      <c r="AL10" s="38" t="str">
        <f>IF(E10="○",_xlfn.SWITCH('消耗品リスト (Greif_FX・AP)(Sort)'!AB9,"○","○","-","-","×"),"-")</f>
        <v>-</v>
      </c>
      <c r="AM10" s="35"/>
    </row>
    <row r="11" spans="3:39" ht="12" thickBot="1">
      <c r="C11" s="32">
        <v>5</v>
      </c>
      <c r="D11" s="33" t="str">
        <f>'消耗品リスト (Greif_FX・AP)(Sort)'!D10</f>
        <v>トナーカートリッジ(ブラック1)</v>
      </c>
      <c r="E11" s="34" t="str">
        <f>_xlfn.SWITCH('消耗品リスト (Greif_FX・AP)(Sort)'!G10,"○","○","×","-","-","-")</f>
        <v>○</v>
      </c>
      <c r="F11" s="34" t="str">
        <f>IF(E11="○",'消耗品リスト (Greif_FX・AP)(Sort)'!J10,"-")</f>
        <v>CRU</v>
      </c>
      <c r="G11" s="34" t="str">
        <f>IF(E11="○",'消耗品リスト (Greif_FX・AP)(Sort)'!K10,"-")</f>
        <v>-</v>
      </c>
      <c r="H11" s="34" t="str">
        <f>IF(E11="○",'消耗品リスト (Greif_FX・AP)(Sort)'!K10,"-")</f>
        <v>-</v>
      </c>
      <c r="I11" s="34" t="str">
        <f>IF(E11="○",'消耗品リスト (Greif_FX・AP)(Sort)'!K10,"-")</f>
        <v>-</v>
      </c>
      <c r="J11" s="34" t="str">
        <f>IF(E11="○",IF('消耗品リスト (Greif_FX・AP)(Sort)'!L10=0,"-",'消耗品リスト (Greif_FX・AP)(Sort)'!L10),"-")</f>
        <v>○</v>
      </c>
      <c r="K11" s="34" t="str">
        <f>IF(E11="○",IF('消耗品リスト (Greif_FX・AP)(Sort)'!M10=0,"-",'消耗品リスト (Greif_FX・AP)(Sort)'!M10),"-")</f>
        <v>×</v>
      </c>
      <c r="L11" s="59" t="s">
        <v>71</v>
      </c>
      <c r="M11" s="34" t="str">
        <f>IF(E11="○",IF('消耗品リスト (Greif_FX・AP)(Sort)'!Y10=0,"-",'消耗品リスト (Greif_FX・AP)(Sort)'!Y10),"-")</f>
        <v>停止する</v>
      </c>
      <c r="N11" s="34" t="str">
        <f>IF(E11="○",'消耗品リスト (Greif_FX・AP)(Sort)'!Z10,"-")</f>
        <v>-</v>
      </c>
      <c r="O11" s="34" t="str">
        <f>IF(E11="○",'消耗品リスト (Greif_FX・AP)(Sort)'!AA10,"-")</f>
        <v>-</v>
      </c>
      <c r="P11" s="34" t="str">
        <f>IF(E11="○",'消耗品リスト (Greif_FX・AP)(Sort)'!Z10,"-")</f>
        <v>-</v>
      </c>
      <c r="Q11" s="34" t="str">
        <f>IF(E11="○",'消耗品リスト (Greif_FX・AP)(Sort)'!AA10,"-")</f>
        <v>-</v>
      </c>
      <c r="R11" s="34" t="str">
        <f>IF(E11="○",'消耗品リスト (Greif_FX・AP)(Sort)'!Z10,"-")</f>
        <v>-</v>
      </c>
      <c r="S11" s="34" t="str">
        <f>IF(E11="○",'消耗品リスト (Greif_FX・AP)(Sort)'!AA10,"-")</f>
        <v>-</v>
      </c>
      <c r="T11" s="59" t="s">
        <v>7</v>
      </c>
      <c r="U11" s="34" t="str">
        <f>IF(E11="○",IF('消耗品リスト (Greif_FX・AP)(Sort)'!T10=0,"-",'消耗品リスト (Greif_FX・AP)(Sort)'!T10),"-")</f>
        <v>○</v>
      </c>
      <c r="V11" s="34" t="str">
        <f>IF(E11="○",IF('消耗品リスト (Greif_FX・AP)(Sort)'!U10=0,"-",'消耗品リスト (Greif_FX・AP)(Sort)'!U10),"-")</f>
        <v>○</v>
      </c>
      <c r="W11" s="34" t="str">
        <f>IF(E11="○",IF('消耗品リスト (Greif_FX・AP)(Sort)'!V10=0,"-",'消耗品リスト (Greif_FX・AP)(Sort)'!V10),"-")</f>
        <v>×</v>
      </c>
      <c r="X11" s="34" t="str">
        <f>IF(E11="○",IF('消耗品リスト (Greif_FX・AP)(Sort)'!W10=0,"-",'消耗品リスト (Greif_FX・AP)(Sort)'!W10),"-")</f>
        <v>×</v>
      </c>
      <c r="Y11" s="34" t="str">
        <f>IF(E11="○",IF('消耗品リスト (Greif_FX・AP)(Sort)'!X10=0,"-",'消耗品リスト (Greif_FX・AP)(Sort)'!X10),"-")</f>
        <v>○</v>
      </c>
      <c r="Z11" s="34" t="str">
        <f>IF(E11="○",IF('消耗品リスト (Greif_FX・AP)(Sort)'!P10=0,"-",'消耗品リスト (Greif_FX・AP)(Sort)'!P10),"-")</f>
        <v>○</v>
      </c>
      <c r="AA11" s="34" t="str">
        <f>IF(E11="○",IF('消耗品リスト (Greif_FX・AP)(Sort)'!R10=0,"-",'消耗品リスト (Greif_FX・AP)(Sort)'!R10),"-")</f>
        <v>○</v>
      </c>
      <c r="AB11" s="34" t="str">
        <f>IF(E11="○",IF('消耗品リスト (Greif_FX・AP)(Sort)'!S10=0,"-",'消耗品リスト (Greif_FX・AP)(Sort)'!S10),"-")</f>
        <v>○</v>
      </c>
      <c r="AC11" s="60" t="s">
        <v>0</v>
      </c>
      <c r="AD11" s="38" t="str">
        <f>IF(E11="○",IF('消耗品リスト (Greif_FX・AP)(Sort)'!N10=0,"-",'消耗品リスト (Greif_FX・AP)(Sort)'!N10),"-")</f>
        <v>○</v>
      </c>
      <c r="AE11" s="97">
        <v>0.05</v>
      </c>
      <c r="AF11" s="60" t="s">
        <v>0</v>
      </c>
      <c r="AG11" s="59" t="s">
        <v>7</v>
      </c>
      <c r="AH11" s="59" t="s">
        <v>7</v>
      </c>
      <c r="AI11" s="59" t="s">
        <v>7</v>
      </c>
      <c r="AJ11" s="59" t="s">
        <v>7</v>
      </c>
      <c r="AK11" s="59" t="s">
        <v>7</v>
      </c>
      <c r="AL11" s="38" t="str">
        <f>IF(E11="○",_xlfn.SWITCH('消耗品リスト (Greif_FX・AP)(Sort)'!AB10,"○","○","-","-","×"),"-")</f>
        <v>-</v>
      </c>
      <c r="AM11" s="35"/>
    </row>
    <row r="12" spans="3:39" ht="12" thickBot="1">
      <c r="C12" s="32">
        <v>6</v>
      </c>
      <c r="D12" s="33" t="str">
        <f>'消耗品リスト (Greif_FX・AP)(Sort)'!D11</f>
        <v>トナーカートリッジ(ブラック2)</v>
      </c>
      <c r="E12" s="34" t="str">
        <f>_xlfn.SWITCH('消耗品リスト (Greif_FX・AP)(Sort)'!G11,"○","○","×","-","-","-")</f>
        <v>○</v>
      </c>
      <c r="F12" s="34" t="str">
        <f>IF(E12="○",'消耗品リスト (Greif_FX・AP)(Sort)'!J11,"-")</f>
        <v>CRU</v>
      </c>
      <c r="G12" s="34" t="str">
        <f>IF(E12="○",'消耗品リスト (Greif_FX・AP)(Sort)'!K11,"-")</f>
        <v>-</v>
      </c>
      <c r="H12" s="34" t="str">
        <f>IF(E12="○",'消耗品リスト (Greif_FX・AP)(Sort)'!K11,"-")</f>
        <v>-</v>
      </c>
      <c r="I12" s="34" t="str">
        <f>IF(E12="○",'消耗品リスト (Greif_FX・AP)(Sort)'!K11,"-")</f>
        <v>-</v>
      </c>
      <c r="J12" s="34" t="str">
        <f>IF(E12="○",IF('消耗品リスト (Greif_FX・AP)(Sort)'!L11=0,"-",'消耗品リスト (Greif_FX・AP)(Sort)'!L11),"-")</f>
        <v>○</v>
      </c>
      <c r="K12" s="34" t="str">
        <f>IF(E12="○",IF('消耗品リスト (Greif_FX・AP)(Sort)'!M11=0,"-",'消耗品リスト (Greif_FX・AP)(Sort)'!M11),"-")</f>
        <v>×</v>
      </c>
      <c r="L12" s="59" t="s">
        <v>71</v>
      </c>
      <c r="M12" s="34" t="str">
        <f>IF(E12="○",IF('消耗品リスト (Greif_FX・AP)(Sort)'!Y11=0,"-",'消耗品リスト (Greif_FX・AP)(Sort)'!Y11),"-")</f>
        <v>停止する</v>
      </c>
      <c r="N12" s="34" t="str">
        <f>IF(E12="○",'消耗品リスト (Greif_FX・AP)(Sort)'!Z11,"-")</f>
        <v>-</v>
      </c>
      <c r="O12" s="34" t="str">
        <f>IF(E12="○",'消耗品リスト (Greif_FX・AP)(Sort)'!AA11,"-")</f>
        <v>-</v>
      </c>
      <c r="P12" s="34" t="str">
        <f>IF(E12="○",'消耗品リスト (Greif_FX・AP)(Sort)'!Z11,"-")</f>
        <v>-</v>
      </c>
      <c r="Q12" s="34" t="str">
        <f>IF(E12="○",'消耗品リスト (Greif_FX・AP)(Sort)'!AA11,"-")</f>
        <v>-</v>
      </c>
      <c r="R12" s="34" t="str">
        <f>IF(E12="○",'消耗品リスト (Greif_FX・AP)(Sort)'!Z11,"-")</f>
        <v>-</v>
      </c>
      <c r="S12" s="34" t="str">
        <f>IF(E12="○",'消耗品リスト (Greif_FX・AP)(Sort)'!AA11,"-")</f>
        <v>-</v>
      </c>
      <c r="T12" s="59" t="s">
        <v>7</v>
      </c>
      <c r="U12" s="34" t="str">
        <f>IF(E12="○",IF('消耗品リスト (Greif_FX・AP)(Sort)'!T11=0,"-",'消耗品リスト (Greif_FX・AP)(Sort)'!T11),"-")</f>
        <v>○</v>
      </c>
      <c r="V12" s="34" t="str">
        <f>IF(E12="○",IF('消耗品リスト (Greif_FX・AP)(Sort)'!U11=0,"-",'消耗品リスト (Greif_FX・AP)(Sort)'!U11),"-")</f>
        <v>○</v>
      </c>
      <c r="W12" s="34" t="str">
        <f>IF(E12="○",IF('消耗品リスト (Greif_FX・AP)(Sort)'!V11=0,"-",'消耗品リスト (Greif_FX・AP)(Sort)'!V11),"-")</f>
        <v>×</v>
      </c>
      <c r="X12" s="34" t="str">
        <f>IF(E12="○",IF('消耗品リスト (Greif_FX・AP)(Sort)'!W11=0,"-",'消耗品リスト (Greif_FX・AP)(Sort)'!W11),"-")</f>
        <v>×</v>
      </c>
      <c r="Y12" s="34" t="str">
        <f>IF(E12="○",IF('消耗品リスト (Greif_FX・AP)(Sort)'!X11=0,"-",'消耗品リスト (Greif_FX・AP)(Sort)'!X11),"-")</f>
        <v>○</v>
      </c>
      <c r="Z12" s="34" t="str">
        <f>IF(E12="○",IF('消耗品リスト (Greif_FX・AP)(Sort)'!P11=0,"-",'消耗品リスト (Greif_FX・AP)(Sort)'!P11),"-")</f>
        <v>○</v>
      </c>
      <c r="AA12" s="34" t="str">
        <f>IF(E12="○",IF('消耗品リスト (Greif_FX・AP)(Sort)'!R11=0,"-",'消耗品リスト (Greif_FX・AP)(Sort)'!R11),"-")</f>
        <v>○</v>
      </c>
      <c r="AB12" s="34" t="str">
        <f>IF(E12="○",IF('消耗品リスト (Greif_FX・AP)(Sort)'!S11=0,"-",'消耗品リスト (Greif_FX・AP)(Sort)'!S11),"-")</f>
        <v>○</v>
      </c>
      <c r="AC12" s="60" t="s">
        <v>0</v>
      </c>
      <c r="AD12" s="38" t="str">
        <f>IF(E12="○",IF('消耗品リスト (Greif_FX・AP)(Sort)'!N11=0,"-",'消耗品リスト (Greif_FX・AP)(Sort)'!N11),"-")</f>
        <v>○</v>
      </c>
      <c r="AE12" s="97">
        <v>0.05</v>
      </c>
      <c r="AF12" s="60" t="s">
        <v>0</v>
      </c>
      <c r="AG12" s="59" t="s">
        <v>7</v>
      </c>
      <c r="AH12" s="59" t="s">
        <v>7</v>
      </c>
      <c r="AI12" s="59" t="s">
        <v>7</v>
      </c>
      <c r="AJ12" s="59" t="s">
        <v>7</v>
      </c>
      <c r="AK12" s="59" t="s">
        <v>7</v>
      </c>
      <c r="AL12" s="38" t="str">
        <f>IF(E12="○",_xlfn.SWITCH('消耗品リスト (Greif_FX・AP)(Sort)'!AB11,"○","○","-","-","×"),"-")</f>
        <v>-</v>
      </c>
      <c r="AM12" s="35"/>
    </row>
    <row r="13" spans="3:39" ht="12" thickBot="1">
      <c r="C13" s="32">
        <v>7</v>
      </c>
      <c r="D13" s="33" t="str">
        <f>'消耗品リスト (Greif_FX・AP)(Sort)'!D12</f>
        <v>ドラムカートリッジ(イエロー)</v>
      </c>
      <c r="E13" s="34" t="str">
        <f>_xlfn.SWITCH('消耗品リスト (Greif_FX・AP)(Sort)'!G12,"○","○","×","-","-","-")</f>
        <v>○</v>
      </c>
      <c r="F13" s="34" t="str">
        <f>IF(E13="○",'消耗品リスト (Greif_FX・AP)(Sort)'!J12,"-")</f>
        <v>ERU</v>
      </c>
      <c r="G13" s="34" t="str">
        <f>IF(E13="○",'消耗品リスト (Greif_FX・AP)(Sort)'!K12,"-")</f>
        <v>-</v>
      </c>
      <c r="H13" s="34" t="str">
        <f>IF(E13="○",'消耗品リスト (Greif_FX・AP)(Sort)'!K12,"-")</f>
        <v>-</v>
      </c>
      <c r="I13" s="34" t="str">
        <f>IF(E13="○",'消耗品リスト (Greif_FX・AP)(Sort)'!K12,"-")</f>
        <v>-</v>
      </c>
      <c r="J13" s="34" t="str">
        <f>IF(E13="○",IF('消耗品リスト (Greif_FX・AP)(Sort)'!L12=0,"-",'消耗品リスト (Greif_FX・AP)(Sort)'!L12),"-")</f>
        <v>○</v>
      </c>
      <c r="K13" s="34" t="str">
        <f>IF(E13="○",IF('消耗品リスト (Greif_FX・AP)(Sort)'!M12=0,"-",'消耗品リスト (Greif_FX・AP)(Sort)'!M12),"-")</f>
        <v>×</v>
      </c>
      <c r="L13" s="59" t="s">
        <v>392</v>
      </c>
      <c r="M13" s="34" t="str">
        <f>IF(E13="○",IF('消耗品リスト (Greif_FX・AP)(Sort)'!Y12=0,"-",'消耗品リスト (Greif_FX・AP)(Sort)'!Y12),"-")</f>
        <v>NVM切替</v>
      </c>
      <c r="N13" s="34" t="str">
        <f>IF(E13="○",'消耗品リスト (Greif_FX・AP)(Sort)'!Z12,"-")</f>
        <v>停止しない</v>
      </c>
      <c r="O13" s="34" t="str">
        <f>IF(E13="○",'消耗品リスト (Greif_FX・AP)(Sort)'!AA12,"-")</f>
        <v>停止しない</v>
      </c>
      <c r="P13" s="34" t="str">
        <f>IF(E13="○",'消耗品リスト (Greif_FX・AP)(Sort)'!Z12,"-")</f>
        <v>停止しない</v>
      </c>
      <c r="Q13" s="34" t="str">
        <f>IF(E13="○",'消耗品リスト (Greif_FX・AP)(Sort)'!AA12,"-")</f>
        <v>停止しない</v>
      </c>
      <c r="R13" s="34" t="str">
        <f>IF(E13="○",'消耗品リスト (Greif_FX・AP)(Sort)'!Z12,"-")</f>
        <v>停止しない</v>
      </c>
      <c r="S13" s="34" t="str">
        <f>IF(E13="○",'消耗品リスト (Greif_FX・AP)(Sort)'!AA12,"-")</f>
        <v>停止しない</v>
      </c>
      <c r="T13" s="59" t="s">
        <v>7</v>
      </c>
      <c r="U13" s="34" t="str">
        <f>IF(E13="○",IF('消耗品リスト (Greif_FX・AP)(Sort)'!T12=0,"-",'消耗品リスト (Greif_FX・AP)(Sort)'!T12),"-")</f>
        <v>○</v>
      </c>
      <c r="V13" s="34" t="str">
        <f>IF(E13="○",IF('消耗品リスト (Greif_FX・AP)(Sort)'!U12=0,"-",'消耗品リスト (Greif_FX・AP)(Sort)'!U12),"-")</f>
        <v>○</v>
      </c>
      <c r="W13" s="34" t="str">
        <f>IF(E13="○",IF('消耗品リスト (Greif_FX・AP)(Sort)'!V12=0,"-",'消耗品リスト (Greif_FX・AP)(Sort)'!V12),"-")</f>
        <v>×</v>
      </c>
      <c r="X13" s="34" t="str">
        <f>IF(E13="○",IF('消耗品リスト (Greif_FX・AP)(Sort)'!W12=0,"-",'消耗品リスト (Greif_FX・AP)(Sort)'!W12),"-")</f>
        <v>○</v>
      </c>
      <c r="Y13" s="34" t="str">
        <f>IF(E13="○",IF('消耗品リスト (Greif_FX・AP)(Sort)'!X12=0,"-",'消耗品リスト (Greif_FX・AP)(Sort)'!X12),"-")</f>
        <v>○</v>
      </c>
      <c r="Z13" s="34" t="str">
        <f>IF(E13="○",IF('消耗品リスト (Greif_FX・AP)(Sort)'!P12=0,"-",'消耗品リスト (Greif_FX・AP)(Sort)'!P12),"-")</f>
        <v>○</v>
      </c>
      <c r="AA13" s="34" t="str">
        <f>IF(E13="○",IF('消耗品リスト (Greif_FX・AP)(Sort)'!R12=0,"-",'消耗品リスト (Greif_FX・AP)(Sort)'!R12),"-")</f>
        <v>○</v>
      </c>
      <c r="AB13" s="34" t="str">
        <f>IF(E13="○",IF('消耗品リスト (Greif_FX・AP)(Sort)'!S12=0,"-",'消耗品リスト (Greif_FX・AP)(Sort)'!S12),"-")</f>
        <v>○</v>
      </c>
      <c r="AC13" s="60" t="s">
        <v>0</v>
      </c>
      <c r="AD13" s="38" t="str">
        <f>IF(E13="○",IF('消耗品リスト (Greif_FX・AP)(Sort)'!N12=0,"-",'消耗品リスト (Greif_FX・AP)(Sort)'!N12),"-")</f>
        <v>○</v>
      </c>
      <c r="AE13" s="97">
        <v>0.01</v>
      </c>
      <c r="AF13" s="60" t="s">
        <v>0</v>
      </c>
      <c r="AG13" s="60" t="s">
        <v>0</v>
      </c>
      <c r="AH13" s="59" t="s">
        <v>7</v>
      </c>
      <c r="AI13" s="60" t="s">
        <v>0</v>
      </c>
      <c r="AJ13" s="59" t="s">
        <v>7</v>
      </c>
      <c r="AK13" s="59" t="s">
        <v>7</v>
      </c>
      <c r="AL13" s="38" t="str">
        <f>IF(E13="○",_xlfn.SWITCH('消耗品リスト (Greif_FX・AP)(Sort)'!AB12,"○","○","-","-","×"),"-")</f>
        <v>○</v>
      </c>
      <c r="AM13" s="35"/>
    </row>
    <row r="14" spans="3:39" ht="12" thickBot="1">
      <c r="C14" s="32">
        <v>8</v>
      </c>
      <c r="D14" s="33" t="str">
        <f>'消耗品リスト (Greif_FX・AP)(Sort)'!D13</f>
        <v>ドラムカートリッジ(マゼンタ)</v>
      </c>
      <c r="E14" s="34" t="str">
        <f>_xlfn.SWITCH('消耗品リスト (Greif_FX・AP)(Sort)'!G13,"○","○","×","-","-","-")</f>
        <v>○</v>
      </c>
      <c r="F14" s="34" t="str">
        <f>IF(E14="○",'消耗品リスト (Greif_FX・AP)(Sort)'!J13,"-")</f>
        <v>ERU</v>
      </c>
      <c r="G14" s="34" t="str">
        <f>IF(E14="○",'消耗品リスト (Greif_FX・AP)(Sort)'!K13,"-")</f>
        <v>-</v>
      </c>
      <c r="H14" s="34" t="str">
        <f>IF(E14="○",'消耗品リスト (Greif_FX・AP)(Sort)'!K13,"-")</f>
        <v>-</v>
      </c>
      <c r="I14" s="34" t="str">
        <f>IF(E14="○",'消耗品リスト (Greif_FX・AP)(Sort)'!K13,"-")</f>
        <v>-</v>
      </c>
      <c r="J14" s="34" t="str">
        <f>IF(E14="○",IF('消耗品リスト (Greif_FX・AP)(Sort)'!L13=0,"-",'消耗品リスト (Greif_FX・AP)(Sort)'!L13),"-")</f>
        <v>○</v>
      </c>
      <c r="K14" s="34" t="str">
        <f>IF(E14="○",IF('消耗品リスト (Greif_FX・AP)(Sort)'!M13=0,"-",'消耗品リスト (Greif_FX・AP)(Sort)'!M13),"-")</f>
        <v>×</v>
      </c>
      <c r="L14" s="59" t="s">
        <v>1323</v>
      </c>
      <c r="M14" s="34" t="str">
        <f>IF(E14="○",IF('消耗品リスト (Greif_FX・AP)(Sort)'!Y13=0,"-",'消耗品リスト (Greif_FX・AP)(Sort)'!Y13),"-")</f>
        <v>NVM切替</v>
      </c>
      <c r="N14" s="34" t="str">
        <f>IF(E14="○",'消耗品リスト (Greif_FX・AP)(Sort)'!Z13,"-")</f>
        <v>停止しない</v>
      </c>
      <c r="O14" s="34" t="str">
        <f>IF(E14="○",'消耗品リスト (Greif_FX・AP)(Sort)'!AA13,"-")</f>
        <v>停止しない</v>
      </c>
      <c r="P14" s="34" t="str">
        <f>IF(E14="○",'消耗品リスト (Greif_FX・AP)(Sort)'!Z13,"-")</f>
        <v>停止しない</v>
      </c>
      <c r="Q14" s="34" t="str">
        <f>IF(E14="○",'消耗品リスト (Greif_FX・AP)(Sort)'!AA13,"-")</f>
        <v>停止しない</v>
      </c>
      <c r="R14" s="34" t="str">
        <f>IF(E14="○",'消耗品リスト (Greif_FX・AP)(Sort)'!Z13,"-")</f>
        <v>停止しない</v>
      </c>
      <c r="S14" s="34" t="str">
        <f>IF(E14="○",'消耗品リスト (Greif_FX・AP)(Sort)'!AA13,"-")</f>
        <v>停止しない</v>
      </c>
      <c r="T14" s="59" t="s">
        <v>7</v>
      </c>
      <c r="U14" s="34" t="str">
        <f>IF(E14="○",IF('消耗品リスト (Greif_FX・AP)(Sort)'!T13=0,"-",'消耗品リスト (Greif_FX・AP)(Sort)'!T13),"-")</f>
        <v>○</v>
      </c>
      <c r="V14" s="34" t="str">
        <f>IF(E14="○",IF('消耗品リスト (Greif_FX・AP)(Sort)'!U13=0,"-",'消耗品リスト (Greif_FX・AP)(Sort)'!U13),"-")</f>
        <v>○</v>
      </c>
      <c r="W14" s="34" t="str">
        <f>IF(E14="○",IF('消耗品リスト (Greif_FX・AP)(Sort)'!V13=0,"-",'消耗品リスト (Greif_FX・AP)(Sort)'!V13),"-")</f>
        <v>×</v>
      </c>
      <c r="X14" s="34" t="str">
        <f>IF(E14="○",IF('消耗品リスト (Greif_FX・AP)(Sort)'!W13=0,"-",'消耗品リスト (Greif_FX・AP)(Sort)'!W13),"-")</f>
        <v>○</v>
      </c>
      <c r="Y14" s="34" t="str">
        <f>IF(E14="○",IF('消耗品リスト (Greif_FX・AP)(Sort)'!X13=0,"-",'消耗品リスト (Greif_FX・AP)(Sort)'!X13),"-")</f>
        <v>○</v>
      </c>
      <c r="Z14" s="34" t="str">
        <f>IF(E14="○",IF('消耗品リスト (Greif_FX・AP)(Sort)'!P13=0,"-",'消耗品リスト (Greif_FX・AP)(Sort)'!P13),"-")</f>
        <v>○</v>
      </c>
      <c r="AA14" s="34" t="str">
        <f>IF(E14="○",IF('消耗品リスト (Greif_FX・AP)(Sort)'!R13=0,"-",'消耗品リスト (Greif_FX・AP)(Sort)'!R13),"-")</f>
        <v>○</v>
      </c>
      <c r="AB14" s="34" t="str">
        <f>IF(E14="○",IF('消耗品リスト (Greif_FX・AP)(Sort)'!S13=0,"-",'消耗品リスト (Greif_FX・AP)(Sort)'!S13),"-")</f>
        <v>○</v>
      </c>
      <c r="AC14" s="60" t="s">
        <v>0</v>
      </c>
      <c r="AD14" s="38" t="str">
        <f>IF(E14="○",IF('消耗品リスト (Greif_FX・AP)(Sort)'!N13=0,"-",'消耗品リスト (Greif_FX・AP)(Sort)'!N13),"-")</f>
        <v>○</v>
      </c>
      <c r="AE14" s="97">
        <v>0.01</v>
      </c>
      <c r="AF14" s="60" t="s">
        <v>0</v>
      </c>
      <c r="AG14" s="60" t="s">
        <v>0</v>
      </c>
      <c r="AH14" s="59" t="s">
        <v>7</v>
      </c>
      <c r="AI14" s="60" t="s">
        <v>0</v>
      </c>
      <c r="AJ14" s="59" t="s">
        <v>7</v>
      </c>
      <c r="AK14" s="59" t="s">
        <v>7</v>
      </c>
      <c r="AL14" s="38" t="str">
        <f>IF(E14="○",_xlfn.SWITCH('消耗品リスト (Greif_FX・AP)(Sort)'!AB13,"○","○","-","-","×"),"-")</f>
        <v>○</v>
      </c>
      <c r="AM14" s="35"/>
    </row>
    <row r="15" spans="3:39" ht="12" thickBot="1">
      <c r="C15" s="32">
        <v>9</v>
      </c>
      <c r="D15" s="33" t="str">
        <f>'消耗品リスト (Greif_FX・AP)(Sort)'!D14</f>
        <v>ドラムカートリッジ(シアン)</v>
      </c>
      <c r="E15" s="34" t="str">
        <f>_xlfn.SWITCH('消耗品リスト (Greif_FX・AP)(Sort)'!G14,"○","○","×","-","-","-")</f>
        <v>○</v>
      </c>
      <c r="F15" s="34" t="str">
        <f>IF(E15="○",'消耗品リスト (Greif_FX・AP)(Sort)'!J14,"-")</f>
        <v>ERU</v>
      </c>
      <c r="G15" s="34" t="str">
        <f>IF(E15="○",'消耗品リスト (Greif_FX・AP)(Sort)'!K14,"-")</f>
        <v>-</v>
      </c>
      <c r="H15" s="34" t="str">
        <f>IF(E15="○",'消耗品リスト (Greif_FX・AP)(Sort)'!K14,"-")</f>
        <v>-</v>
      </c>
      <c r="I15" s="34" t="str">
        <f>IF(E15="○",'消耗品リスト (Greif_FX・AP)(Sort)'!K14,"-")</f>
        <v>-</v>
      </c>
      <c r="J15" s="34" t="str">
        <f>IF(E15="○",IF('消耗品リスト (Greif_FX・AP)(Sort)'!L14=0,"-",'消耗品リスト (Greif_FX・AP)(Sort)'!L14),"-")</f>
        <v>○</v>
      </c>
      <c r="K15" s="34" t="str">
        <f>IF(E15="○",IF('消耗品リスト (Greif_FX・AP)(Sort)'!M14=0,"-",'消耗品リスト (Greif_FX・AP)(Sort)'!M14),"-")</f>
        <v>×</v>
      </c>
      <c r="L15" s="59" t="s">
        <v>1323</v>
      </c>
      <c r="M15" s="34" t="str">
        <f>IF(E15="○",IF('消耗品リスト (Greif_FX・AP)(Sort)'!Y14=0,"-",'消耗品リスト (Greif_FX・AP)(Sort)'!Y14),"-")</f>
        <v>NVM切替</v>
      </c>
      <c r="N15" s="34" t="str">
        <f>IF(E15="○",'消耗品リスト (Greif_FX・AP)(Sort)'!Z14,"-")</f>
        <v>停止しない</v>
      </c>
      <c r="O15" s="34" t="str">
        <f>IF(E15="○",'消耗品リスト (Greif_FX・AP)(Sort)'!AA14,"-")</f>
        <v>停止しない</v>
      </c>
      <c r="P15" s="34" t="str">
        <f>IF(E15="○",'消耗品リスト (Greif_FX・AP)(Sort)'!Z14,"-")</f>
        <v>停止しない</v>
      </c>
      <c r="Q15" s="34" t="str">
        <f>IF(E15="○",'消耗品リスト (Greif_FX・AP)(Sort)'!AA14,"-")</f>
        <v>停止しない</v>
      </c>
      <c r="R15" s="34" t="str">
        <f>IF(E15="○",'消耗品リスト (Greif_FX・AP)(Sort)'!Z14,"-")</f>
        <v>停止しない</v>
      </c>
      <c r="S15" s="34" t="str">
        <f>IF(E15="○",'消耗品リスト (Greif_FX・AP)(Sort)'!AA14,"-")</f>
        <v>停止しない</v>
      </c>
      <c r="T15" s="59" t="s">
        <v>7</v>
      </c>
      <c r="U15" s="34" t="str">
        <f>IF(E15="○",IF('消耗品リスト (Greif_FX・AP)(Sort)'!T14=0,"-",'消耗品リスト (Greif_FX・AP)(Sort)'!T14),"-")</f>
        <v>○</v>
      </c>
      <c r="V15" s="34" t="str">
        <f>IF(E15="○",IF('消耗品リスト (Greif_FX・AP)(Sort)'!U14=0,"-",'消耗品リスト (Greif_FX・AP)(Sort)'!U14),"-")</f>
        <v>○</v>
      </c>
      <c r="W15" s="34" t="str">
        <f>IF(E15="○",IF('消耗品リスト (Greif_FX・AP)(Sort)'!V14=0,"-",'消耗品リスト (Greif_FX・AP)(Sort)'!V14),"-")</f>
        <v>×</v>
      </c>
      <c r="X15" s="34" t="str">
        <f>IF(E15="○",IF('消耗品リスト (Greif_FX・AP)(Sort)'!W14=0,"-",'消耗品リスト (Greif_FX・AP)(Sort)'!W14),"-")</f>
        <v>○</v>
      </c>
      <c r="Y15" s="34" t="str">
        <f>IF(E15="○",IF('消耗品リスト (Greif_FX・AP)(Sort)'!X14=0,"-",'消耗品リスト (Greif_FX・AP)(Sort)'!X14),"-")</f>
        <v>○</v>
      </c>
      <c r="Z15" s="34" t="str">
        <f>IF(E15="○",IF('消耗品リスト (Greif_FX・AP)(Sort)'!P14=0,"-",'消耗品リスト (Greif_FX・AP)(Sort)'!P14),"-")</f>
        <v>○</v>
      </c>
      <c r="AA15" s="34" t="str">
        <f>IF(E15="○",IF('消耗品リスト (Greif_FX・AP)(Sort)'!R14=0,"-",'消耗品リスト (Greif_FX・AP)(Sort)'!R14),"-")</f>
        <v>○</v>
      </c>
      <c r="AB15" s="34" t="str">
        <f>IF(E15="○",IF('消耗品リスト (Greif_FX・AP)(Sort)'!S14=0,"-",'消耗品リスト (Greif_FX・AP)(Sort)'!S14),"-")</f>
        <v>○</v>
      </c>
      <c r="AC15" s="60" t="s">
        <v>0</v>
      </c>
      <c r="AD15" s="38" t="str">
        <f>IF(E15="○",IF('消耗品リスト (Greif_FX・AP)(Sort)'!N14=0,"-",'消耗品リスト (Greif_FX・AP)(Sort)'!N14),"-")</f>
        <v>○</v>
      </c>
      <c r="AE15" s="97">
        <v>0.01</v>
      </c>
      <c r="AF15" s="60" t="s">
        <v>0</v>
      </c>
      <c r="AG15" s="60" t="s">
        <v>0</v>
      </c>
      <c r="AH15" s="59" t="s">
        <v>7</v>
      </c>
      <c r="AI15" s="60" t="s">
        <v>0</v>
      </c>
      <c r="AJ15" s="59" t="s">
        <v>7</v>
      </c>
      <c r="AK15" s="59" t="s">
        <v>7</v>
      </c>
      <c r="AL15" s="38" t="str">
        <f>IF(E15="○",_xlfn.SWITCH('消耗品リスト (Greif_FX・AP)(Sort)'!AB14,"○","○","-","-","×"),"-")</f>
        <v>○</v>
      </c>
      <c r="AM15" s="35"/>
    </row>
    <row r="16" spans="3:39" ht="12" thickBot="1">
      <c r="C16" s="32">
        <v>10</v>
      </c>
      <c r="D16" s="33" t="str">
        <f>'消耗品リスト (Greif_FX・AP)(Sort)'!D15</f>
        <v>ドラムカートリッジ(ブラック)</v>
      </c>
      <c r="E16" s="34" t="str">
        <f>_xlfn.SWITCH('消耗品リスト (Greif_FX・AP)(Sort)'!G15,"○","○","×","-","-","-")</f>
        <v>○</v>
      </c>
      <c r="F16" s="34" t="str">
        <f>IF(E16="○",'消耗品リスト (Greif_FX・AP)(Sort)'!J15,"-")</f>
        <v>ERU</v>
      </c>
      <c r="G16" s="34" t="str">
        <f>IF(E16="○",'消耗品リスト (Greif_FX・AP)(Sort)'!K15,"-")</f>
        <v>-</v>
      </c>
      <c r="H16" s="34" t="str">
        <f>IF(E16="○",'消耗品リスト (Greif_FX・AP)(Sort)'!K15,"-")</f>
        <v>-</v>
      </c>
      <c r="I16" s="34" t="str">
        <f>IF(E16="○",'消耗品リスト (Greif_FX・AP)(Sort)'!K15,"-")</f>
        <v>-</v>
      </c>
      <c r="J16" s="34" t="str">
        <f>IF(E16="○",IF('消耗品リスト (Greif_FX・AP)(Sort)'!L15=0,"-",'消耗品リスト (Greif_FX・AP)(Sort)'!L15),"-")</f>
        <v>○</v>
      </c>
      <c r="K16" s="34" t="str">
        <f>IF(E16="○",IF('消耗品リスト (Greif_FX・AP)(Sort)'!M15=0,"-",'消耗品リスト (Greif_FX・AP)(Sort)'!M15),"-")</f>
        <v>×</v>
      </c>
      <c r="L16" s="59" t="s">
        <v>1323</v>
      </c>
      <c r="M16" s="34" t="str">
        <f>IF(E16="○",IF('消耗品リスト (Greif_FX・AP)(Sort)'!Y15=0,"-",'消耗品リスト (Greif_FX・AP)(Sort)'!Y15),"-")</f>
        <v>NVM切替</v>
      </c>
      <c r="N16" s="34" t="str">
        <f>IF(E16="○",'消耗品リスト (Greif_FX・AP)(Sort)'!Z15,"-")</f>
        <v>停止しない</v>
      </c>
      <c r="O16" s="34" t="str">
        <f>IF(E16="○",'消耗品リスト (Greif_FX・AP)(Sort)'!AA15,"-")</f>
        <v>停止しない</v>
      </c>
      <c r="P16" s="34" t="str">
        <f>IF(E16="○",'消耗品リスト (Greif_FX・AP)(Sort)'!Z15,"-")</f>
        <v>停止しない</v>
      </c>
      <c r="Q16" s="34" t="str">
        <f>IF(E16="○",'消耗品リスト (Greif_FX・AP)(Sort)'!AA15,"-")</f>
        <v>停止しない</v>
      </c>
      <c r="R16" s="34" t="str">
        <f>IF(E16="○",'消耗品リスト (Greif_FX・AP)(Sort)'!Z15,"-")</f>
        <v>停止しない</v>
      </c>
      <c r="S16" s="34" t="str">
        <f>IF(E16="○",'消耗品リスト (Greif_FX・AP)(Sort)'!AA15,"-")</f>
        <v>停止しない</v>
      </c>
      <c r="T16" s="59" t="s">
        <v>7</v>
      </c>
      <c r="U16" s="34" t="str">
        <f>IF(E16="○",IF('消耗品リスト (Greif_FX・AP)(Sort)'!T15=0,"-",'消耗品リスト (Greif_FX・AP)(Sort)'!T15),"-")</f>
        <v>○</v>
      </c>
      <c r="V16" s="34" t="str">
        <f>IF(E16="○",IF('消耗品リスト (Greif_FX・AP)(Sort)'!U15=0,"-",'消耗品リスト (Greif_FX・AP)(Sort)'!U15),"-")</f>
        <v>○</v>
      </c>
      <c r="W16" s="34" t="str">
        <f>IF(E16="○",IF('消耗品リスト (Greif_FX・AP)(Sort)'!V15=0,"-",'消耗品リスト (Greif_FX・AP)(Sort)'!V15),"-")</f>
        <v>×</v>
      </c>
      <c r="X16" s="34" t="str">
        <f>IF(E16="○",IF('消耗品リスト (Greif_FX・AP)(Sort)'!W15=0,"-",'消耗品リスト (Greif_FX・AP)(Sort)'!W15),"-")</f>
        <v>○</v>
      </c>
      <c r="Y16" s="34" t="str">
        <f>IF(E16="○",IF('消耗品リスト (Greif_FX・AP)(Sort)'!X15=0,"-",'消耗品リスト (Greif_FX・AP)(Sort)'!X15),"-")</f>
        <v>○</v>
      </c>
      <c r="Z16" s="34" t="str">
        <f>IF(E16="○",IF('消耗品リスト (Greif_FX・AP)(Sort)'!P15=0,"-",'消耗品リスト (Greif_FX・AP)(Sort)'!P15),"-")</f>
        <v>○</v>
      </c>
      <c r="AA16" s="34" t="str">
        <f>IF(E16="○",IF('消耗品リスト (Greif_FX・AP)(Sort)'!R15=0,"-",'消耗品リスト (Greif_FX・AP)(Sort)'!R15),"-")</f>
        <v>○</v>
      </c>
      <c r="AB16" s="34" t="str">
        <f>IF(E16="○",IF('消耗品リスト (Greif_FX・AP)(Sort)'!S15=0,"-",'消耗品リスト (Greif_FX・AP)(Sort)'!S15),"-")</f>
        <v>○</v>
      </c>
      <c r="AC16" s="60" t="s">
        <v>0</v>
      </c>
      <c r="AD16" s="38" t="str">
        <f>IF(E16="○",IF('消耗品リスト (Greif_FX・AP)(Sort)'!N15=0,"-",'消耗品リスト (Greif_FX・AP)(Sort)'!N15),"-")</f>
        <v>○</v>
      </c>
      <c r="AE16" s="97">
        <v>0.01</v>
      </c>
      <c r="AF16" s="60" t="s">
        <v>0</v>
      </c>
      <c r="AG16" s="60" t="s">
        <v>0</v>
      </c>
      <c r="AH16" s="59" t="s">
        <v>7</v>
      </c>
      <c r="AI16" s="60" t="s">
        <v>0</v>
      </c>
      <c r="AJ16" s="59" t="s">
        <v>7</v>
      </c>
      <c r="AK16" s="59" t="s">
        <v>7</v>
      </c>
      <c r="AL16" s="38" t="str">
        <f>IF(E16="○",_xlfn.SWITCH('消耗品リスト (Greif_FX・AP)(Sort)'!AB15,"○","○","-","-","×"),"-")</f>
        <v>○</v>
      </c>
      <c r="AM16" s="35"/>
    </row>
    <row r="17" spans="3:39" ht="12" thickBot="1">
      <c r="C17" s="32">
        <v>11</v>
      </c>
      <c r="D17" s="33" t="str">
        <f>'消耗品リスト (Greif_FX・AP)(Sort)'!D16</f>
        <v>ドラムカートリッジ(YMCK一体型)</v>
      </c>
      <c r="E17" s="34" t="str">
        <f>_xlfn.SWITCH('消耗品リスト (Greif_FX・AP)(Sort)'!G16,"○","○","×","-","-","-")</f>
        <v>-</v>
      </c>
      <c r="F17" s="34" t="str">
        <f>IF(E17="○",'消耗品リスト (Greif_FX・AP)(Sort)'!J16,"-")</f>
        <v>-</v>
      </c>
      <c r="G17" s="34" t="str">
        <f>IF(E17="○",'消耗品リスト (Greif_FX・AP)(Sort)'!K16,"-")</f>
        <v>-</v>
      </c>
      <c r="H17" s="34" t="str">
        <f>IF(E17="○",'消耗品リスト (Greif_FX・AP)(Sort)'!K16,"-")</f>
        <v>-</v>
      </c>
      <c r="I17" s="34" t="str">
        <f>IF(E17="○",'消耗品リスト (Greif_FX・AP)(Sort)'!K16,"-")</f>
        <v>-</v>
      </c>
      <c r="J17" s="34" t="str">
        <f>IF(E17="○",IF('消耗品リスト (Greif_FX・AP)(Sort)'!L16=0,"-",'消耗品リスト (Greif_FX・AP)(Sort)'!L16),"-")</f>
        <v>-</v>
      </c>
      <c r="K17" s="34" t="str">
        <f>IF(E17="○",IF('消耗品リスト (Greif_FX・AP)(Sort)'!M16=0,"-",'消耗品リスト (Greif_FX・AP)(Sort)'!M16),"-")</f>
        <v>-</v>
      </c>
      <c r="L17" s="59" t="s">
        <v>397</v>
      </c>
      <c r="M17" s="34" t="str">
        <f>IF(E17="○",IF('消耗品リスト (Greif_FX・AP)(Sort)'!Y16=0,"-",'消耗品リスト (Greif_FX・AP)(Sort)'!Y16),"-")</f>
        <v>-</v>
      </c>
      <c r="N17" s="34" t="str">
        <f>IF(E17="○",'消耗品リスト (Greif_FX・AP)(Sort)'!Z16,"-")</f>
        <v>-</v>
      </c>
      <c r="O17" s="34" t="str">
        <f>IF(E17="○",'消耗品リスト (Greif_FX・AP)(Sort)'!AA16,"-")</f>
        <v>-</v>
      </c>
      <c r="P17" s="34" t="str">
        <f>IF(E17="○",'消耗品リスト (Greif_FX・AP)(Sort)'!Z16,"-")</f>
        <v>-</v>
      </c>
      <c r="Q17" s="34" t="str">
        <f>IF(E17="○",'消耗品リスト (Greif_FX・AP)(Sort)'!AA16,"-")</f>
        <v>-</v>
      </c>
      <c r="R17" s="34" t="str">
        <f>IF(E17="○",'消耗品リスト (Greif_FX・AP)(Sort)'!Z16,"-")</f>
        <v>-</v>
      </c>
      <c r="S17" s="34" t="str">
        <f>IF(E17="○",'消耗品リスト (Greif_FX・AP)(Sort)'!AA16,"-")</f>
        <v>-</v>
      </c>
      <c r="T17" s="59" t="s">
        <v>397</v>
      </c>
      <c r="U17" s="34" t="str">
        <f>IF(E17="○",IF('消耗品リスト (Greif_FX・AP)(Sort)'!T16=0,"-",'消耗品リスト (Greif_FX・AP)(Sort)'!T16),"-")</f>
        <v>-</v>
      </c>
      <c r="V17" s="34" t="str">
        <f>IF(E17="○",IF('消耗品リスト (Greif_FX・AP)(Sort)'!U16=0,"-",'消耗品リスト (Greif_FX・AP)(Sort)'!U16),"-")</f>
        <v>-</v>
      </c>
      <c r="W17" s="34" t="str">
        <f>IF(E17="○",IF('消耗品リスト (Greif_FX・AP)(Sort)'!V16=0,"-",'消耗品リスト (Greif_FX・AP)(Sort)'!V16),"-")</f>
        <v>-</v>
      </c>
      <c r="X17" s="34" t="str">
        <f>IF(E17="○",IF('消耗品リスト (Greif_FX・AP)(Sort)'!W16=0,"-",'消耗品リスト (Greif_FX・AP)(Sort)'!W16),"-")</f>
        <v>-</v>
      </c>
      <c r="Y17" s="34" t="str">
        <f>IF(E17="○",IF('消耗品リスト (Greif_FX・AP)(Sort)'!X16=0,"-",'消耗品リスト (Greif_FX・AP)(Sort)'!X16),"-")</f>
        <v>-</v>
      </c>
      <c r="Z17" s="34" t="str">
        <f>IF(E17="○",IF('消耗品リスト (Greif_FX・AP)(Sort)'!P16=0,"-",'消耗品リスト (Greif_FX・AP)(Sort)'!P16),"-")</f>
        <v>-</v>
      </c>
      <c r="AA17" s="34" t="str">
        <f>IF(E17="○",IF('消耗品リスト (Greif_FX・AP)(Sort)'!R16=0,"-",'消耗品リスト (Greif_FX・AP)(Sort)'!R16),"-")</f>
        <v>-</v>
      </c>
      <c r="AB17" s="34" t="str">
        <f>IF(E17="○",IF('消耗品リスト (Greif_FX・AP)(Sort)'!S16=0,"-",'消耗品リスト (Greif_FX・AP)(Sort)'!S16),"-")</f>
        <v>-</v>
      </c>
      <c r="AC17" s="97" t="s">
        <v>1209</v>
      </c>
      <c r="AD17" s="38" t="str">
        <f>IF(E17="○",IF('消耗品リスト (Greif_FX・AP)(Sort)'!N16=0,"-",'消耗品リスト (Greif_FX・AP)(Sort)'!N16),"-")</f>
        <v>-</v>
      </c>
      <c r="AE17" s="97" t="s">
        <v>1209</v>
      </c>
      <c r="AF17" s="97" t="s">
        <v>1209</v>
      </c>
      <c r="AG17" s="97" t="s">
        <v>1209</v>
      </c>
      <c r="AH17" s="97" t="s">
        <v>1209</v>
      </c>
      <c r="AI17" s="97" t="s">
        <v>1209</v>
      </c>
      <c r="AJ17" s="97" t="s">
        <v>1209</v>
      </c>
      <c r="AK17" s="97" t="s">
        <v>1209</v>
      </c>
      <c r="AL17" s="38" t="str">
        <f>IF(E17="○",_xlfn.SWITCH('消耗品リスト (Greif_FX・AP)(Sort)'!AB16,"○","○","-","-","×"),"-")</f>
        <v>-</v>
      </c>
      <c r="AM17" s="35"/>
    </row>
    <row r="18" spans="3:39" ht="12" thickBot="1">
      <c r="C18" s="32">
        <v>12</v>
      </c>
      <c r="D18" s="33" t="str">
        <f>'消耗品リスト (Greif_FX・AP)(Sort)'!D17</f>
        <v>ドラムカートリッジ(YMCK 同時交換（非一体）型)</v>
      </c>
      <c r="E18" s="34" t="str">
        <f>_xlfn.SWITCH('消耗品リスト (Greif_FX・AP)(Sort)'!G17,"○","○","×","-","-","-")</f>
        <v>-</v>
      </c>
      <c r="F18" s="34" t="str">
        <f>IF(E18="○",'消耗品リスト (Greif_FX・AP)(Sort)'!J17,"-")</f>
        <v>-</v>
      </c>
      <c r="G18" s="34" t="str">
        <f>IF(E18="○",'消耗品リスト (Greif_FX・AP)(Sort)'!K17,"-")</f>
        <v>-</v>
      </c>
      <c r="H18" s="34" t="str">
        <f>IF(E18="○",'消耗品リスト (Greif_FX・AP)(Sort)'!K17,"-")</f>
        <v>-</v>
      </c>
      <c r="I18" s="34" t="str">
        <f>IF(E18="○",'消耗品リスト (Greif_FX・AP)(Sort)'!K17,"-")</f>
        <v>-</v>
      </c>
      <c r="J18" s="34" t="str">
        <f>IF(E18="○",IF('消耗品リスト (Greif_FX・AP)(Sort)'!L17=0,"-",'消耗品リスト (Greif_FX・AP)(Sort)'!L17),"-")</f>
        <v>-</v>
      </c>
      <c r="K18" s="34" t="str">
        <f>IF(E18="○",IF('消耗品リスト (Greif_FX・AP)(Sort)'!M17=0,"-",'消耗品リスト (Greif_FX・AP)(Sort)'!M17),"-")</f>
        <v>-</v>
      </c>
      <c r="L18" s="59" t="s">
        <v>397</v>
      </c>
      <c r="M18" s="34" t="str">
        <f>IF(E18="○",IF('消耗品リスト (Greif_FX・AP)(Sort)'!Y17=0,"-",'消耗品リスト (Greif_FX・AP)(Sort)'!Y17),"-")</f>
        <v>-</v>
      </c>
      <c r="N18" s="34" t="str">
        <f>IF(E18="○",'消耗品リスト (Greif_FX・AP)(Sort)'!Z17,"-")</f>
        <v>-</v>
      </c>
      <c r="O18" s="34" t="str">
        <f>IF(E18="○",'消耗品リスト (Greif_FX・AP)(Sort)'!AA17,"-")</f>
        <v>-</v>
      </c>
      <c r="P18" s="34" t="str">
        <f>IF(E18="○",'消耗品リスト (Greif_FX・AP)(Sort)'!Z17,"-")</f>
        <v>-</v>
      </c>
      <c r="Q18" s="34" t="str">
        <f>IF(E18="○",'消耗品リスト (Greif_FX・AP)(Sort)'!AA17,"-")</f>
        <v>-</v>
      </c>
      <c r="R18" s="34" t="str">
        <f>IF(E18="○",'消耗品リスト (Greif_FX・AP)(Sort)'!Z17,"-")</f>
        <v>-</v>
      </c>
      <c r="S18" s="34" t="str">
        <f>IF(E18="○",'消耗品リスト (Greif_FX・AP)(Sort)'!AA17,"-")</f>
        <v>-</v>
      </c>
      <c r="T18" s="59" t="s">
        <v>397</v>
      </c>
      <c r="U18" s="34" t="str">
        <f>IF(E18="○",IF('消耗品リスト (Greif_FX・AP)(Sort)'!T17=0,"-",'消耗品リスト (Greif_FX・AP)(Sort)'!T17),"-")</f>
        <v>-</v>
      </c>
      <c r="V18" s="34" t="str">
        <f>IF(E18="○",IF('消耗品リスト (Greif_FX・AP)(Sort)'!U17=0,"-",'消耗品リスト (Greif_FX・AP)(Sort)'!U17),"-")</f>
        <v>-</v>
      </c>
      <c r="W18" s="34" t="str">
        <f>IF(E18="○",IF('消耗品リスト (Greif_FX・AP)(Sort)'!V17=0,"-",'消耗品リスト (Greif_FX・AP)(Sort)'!V17),"-")</f>
        <v>-</v>
      </c>
      <c r="X18" s="34" t="str">
        <f>IF(E18="○",IF('消耗品リスト (Greif_FX・AP)(Sort)'!W17=0,"-",'消耗品リスト (Greif_FX・AP)(Sort)'!W17),"-")</f>
        <v>-</v>
      </c>
      <c r="Y18" s="34" t="str">
        <f>IF(E18="○",IF('消耗品リスト (Greif_FX・AP)(Sort)'!X17=0,"-",'消耗品リスト (Greif_FX・AP)(Sort)'!X17),"-")</f>
        <v>-</v>
      </c>
      <c r="Z18" s="34" t="str">
        <f>IF(E18="○",IF('消耗品リスト (Greif_FX・AP)(Sort)'!P17=0,"-",'消耗品リスト (Greif_FX・AP)(Sort)'!P17),"-")</f>
        <v>-</v>
      </c>
      <c r="AA18" s="34" t="str">
        <f>IF(E18="○",IF('消耗品リスト (Greif_FX・AP)(Sort)'!R17=0,"-",'消耗品リスト (Greif_FX・AP)(Sort)'!R17),"-")</f>
        <v>-</v>
      </c>
      <c r="AB18" s="34" t="str">
        <f>IF(E18="○",IF('消耗品リスト (Greif_FX・AP)(Sort)'!S17=0,"-",'消耗品リスト (Greif_FX・AP)(Sort)'!S17),"-")</f>
        <v>-</v>
      </c>
      <c r="AC18" s="97" t="s">
        <v>1209</v>
      </c>
      <c r="AD18" s="38" t="str">
        <f>IF(E18="○",IF('消耗品リスト (Greif_FX・AP)(Sort)'!N17=0,"-",'消耗品リスト (Greif_FX・AP)(Sort)'!N17),"-")</f>
        <v>-</v>
      </c>
      <c r="AE18" s="97" t="s">
        <v>1209</v>
      </c>
      <c r="AF18" s="97" t="s">
        <v>1209</v>
      </c>
      <c r="AG18" s="97" t="s">
        <v>1209</v>
      </c>
      <c r="AH18" s="97" t="s">
        <v>1209</v>
      </c>
      <c r="AI18" s="97" t="s">
        <v>1209</v>
      </c>
      <c r="AJ18" s="97" t="s">
        <v>1209</v>
      </c>
      <c r="AK18" s="97" t="s">
        <v>1209</v>
      </c>
      <c r="AL18" s="38" t="str">
        <f>IF(E18="○",_xlfn.SWITCH('消耗品リスト (Greif_FX・AP)(Sort)'!AB17,"○","○","-","-","×"),"-")</f>
        <v>-</v>
      </c>
      <c r="AM18" s="35"/>
    </row>
    <row r="19" spans="3:39" ht="12" thickBot="1">
      <c r="C19" s="32">
        <v>13</v>
      </c>
      <c r="D19" s="33" t="str">
        <f>'消耗品リスト (Greif_FX・AP)(Sort)'!D18</f>
        <v>ドラム/トナー一体型カートリッジ</v>
      </c>
      <c r="E19" s="34" t="str">
        <f>_xlfn.SWITCH('消耗品リスト (Greif_FX・AP)(Sort)'!G18,"○","○","×","-","-","-")</f>
        <v>-</v>
      </c>
      <c r="F19" s="34" t="str">
        <f>IF(E19="○",'消耗品リスト (Greif_FX・AP)(Sort)'!J18,"-")</f>
        <v>-</v>
      </c>
      <c r="G19" s="34" t="str">
        <f>IF(E19="○",'消耗品リスト (Greif_FX・AP)(Sort)'!K18,"-")</f>
        <v>-</v>
      </c>
      <c r="H19" s="34" t="str">
        <f>IF(E19="○",'消耗品リスト (Greif_FX・AP)(Sort)'!K18,"-")</f>
        <v>-</v>
      </c>
      <c r="I19" s="34" t="str">
        <f>IF(E19="○",'消耗品リスト (Greif_FX・AP)(Sort)'!K18,"-")</f>
        <v>-</v>
      </c>
      <c r="J19" s="34" t="str">
        <f>IF(E19="○",IF('消耗品リスト (Greif_FX・AP)(Sort)'!L18=0,"-",'消耗品リスト (Greif_FX・AP)(Sort)'!L18),"-")</f>
        <v>-</v>
      </c>
      <c r="K19" s="34" t="str">
        <f>IF(E19="○",IF('消耗品リスト (Greif_FX・AP)(Sort)'!M18=0,"-",'消耗品リスト (Greif_FX・AP)(Sort)'!M18),"-")</f>
        <v>-</v>
      </c>
      <c r="L19" s="59" t="s">
        <v>397</v>
      </c>
      <c r="M19" s="34" t="str">
        <f>IF(E19="○",IF('消耗品リスト (Greif_FX・AP)(Sort)'!Y18=0,"-",'消耗品リスト (Greif_FX・AP)(Sort)'!Y18),"-")</f>
        <v>-</v>
      </c>
      <c r="N19" s="34" t="str">
        <f>IF(E19="○",'消耗品リスト (Greif_FX・AP)(Sort)'!Z18,"-")</f>
        <v>-</v>
      </c>
      <c r="O19" s="34" t="str">
        <f>IF(E19="○",'消耗品リスト (Greif_FX・AP)(Sort)'!AA18,"-")</f>
        <v>-</v>
      </c>
      <c r="P19" s="34" t="str">
        <f>IF(E19="○",'消耗品リスト (Greif_FX・AP)(Sort)'!Z18,"-")</f>
        <v>-</v>
      </c>
      <c r="Q19" s="34" t="str">
        <f>IF(E19="○",'消耗品リスト (Greif_FX・AP)(Sort)'!AA18,"-")</f>
        <v>-</v>
      </c>
      <c r="R19" s="34" t="str">
        <f>IF(E19="○",'消耗品リスト (Greif_FX・AP)(Sort)'!Z18,"-")</f>
        <v>-</v>
      </c>
      <c r="S19" s="34" t="str">
        <f>IF(E19="○",'消耗品リスト (Greif_FX・AP)(Sort)'!AA18,"-")</f>
        <v>-</v>
      </c>
      <c r="T19" s="59" t="s">
        <v>397</v>
      </c>
      <c r="U19" s="34" t="str">
        <f>IF(E19="○",IF('消耗品リスト (Greif_FX・AP)(Sort)'!T18=0,"-",'消耗品リスト (Greif_FX・AP)(Sort)'!T18),"-")</f>
        <v>-</v>
      </c>
      <c r="V19" s="34" t="str">
        <f>IF(E19="○",IF('消耗品リスト (Greif_FX・AP)(Sort)'!U18=0,"-",'消耗品リスト (Greif_FX・AP)(Sort)'!U18),"-")</f>
        <v>-</v>
      </c>
      <c r="W19" s="34" t="str">
        <f>IF(E19="○",IF('消耗品リスト (Greif_FX・AP)(Sort)'!V18=0,"-",'消耗品リスト (Greif_FX・AP)(Sort)'!V18),"-")</f>
        <v>-</v>
      </c>
      <c r="X19" s="34" t="str">
        <f>IF(E19="○",IF('消耗品リスト (Greif_FX・AP)(Sort)'!W18=0,"-",'消耗品リスト (Greif_FX・AP)(Sort)'!W18),"-")</f>
        <v>-</v>
      </c>
      <c r="Y19" s="34" t="str">
        <f>IF(E19="○",IF('消耗品リスト (Greif_FX・AP)(Sort)'!X18=0,"-",'消耗品リスト (Greif_FX・AP)(Sort)'!X18),"-")</f>
        <v>-</v>
      </c>
      <c r="Z19" s="34" t="str">
        <f>IF(E19="○",IF('消耗品リスト (Greif_FX・AP)(Sort)'!P18=0,"-",'消耗品リスト (Greif_FX・AP)(Sort)'!P18),"-")</f>
        <v>-</v>
      </c>
      <c r="AA19" s="34" t="str">
        <f>IF(E19="○",IF('消耗品リスト (Greif_FX・AP)(Sort)'!R18=0,"-",'消耗品リスト (Greif_FX・AP)(Sort)'!R18),"-")</f>
        <v>-</v>
      </c>
      <c r="AB19" s="34" t="str">
        <f>IF(E19="○",IF('消耗品リスト (Greif_FX・AP)(Sort)'!S18=0,"-",'消耗品リスト (Greif_FX・AP)(Sort)'!S18),"-")</f>
        <v>-</v>
      </c>
      <c r="AC19" s="97" t="s">
        <v>1209</v>
      </c>
      <c r="AD19" s="38" t="str">
        <f>IF(E19="○",IF('消耗品リスト (Greif_FX・AP)(Sort)'!N18=0,"-",'消耗品リスト (Greif_FX・AP)(Sort)'!N18),"-")</f>
        <v>-</v>
      </c>
      <c r="AE19" s="97" t="s">
        <v>1209</v>
      </c>
      <c r="AF19" s="97" t="s">
        <v>1209</v>
      </c>
      <c r="AG19" s="97" t="s">
        <v>1209</v>
      </c>
      <c r="AH19" s="97" t="s">
        <v>1209</v>
      </c>
      <c r="AI19" s="97" t="s">
        <v>1209</v>
      </c>
      <c r="AJ19" s="97" t="s">
        <v>1209</v>
      </c>
      <c r="AK19" s="97" t="s">
        <v>1209</v>
      </c>
      <c r="AL19" s="38" t="str">
        <f>IF(E19="○",_xlfn.SWITCH('消耗品リスト (Greif_FX・AP)(Sort)'!AB18,"○","○","-","-","×"),"-")</f>
        <v>-</v>
      </c>
      <c r="AM19" s="35"/>
    </row>
    <row r="20" spans="3:39" ht="12" thickBot="1">
      <c r="C20" s="32">
        <v>14</v>
      </c>
      <c r="D20" s="33" t="str">
        <f>'消耗品リスト (Greif_FX・AP)(Sort)'!D19</f>
        <v>トナー回収ボックス</v>
      </c>
      <c r="E20" s="34" t="str">
        <f>_xlfn.SWITCH('消耗品リスト (Greif_FX・AP)(Sort)'!G19,"○","○","×","-","-","-")</f>
        <v>○</v>
      </c>
      <c r="F20" s="34" t="str">
        <f>IF(E20="○",'消耗品リスト (Greif_FX・AP)(Sort)'!J19,"-")</f>
        <v>CRU</v>
      </c>
      <c r="G20" s="34" t="str">
        <f>IF(E20="○",'消耗品リスト (Greif_FX・AP)(Sort)'!K19,"-")</f>
        <v>-</v>
      </c>
      <c r="H20" s="34" t="str">
        <f>IF(E20="○",'消耗品リスト (Greif_FX・AP)(Sort)'!K19,"-")</f>
        <v>-</v>
      </c>
      <c r="I20" s="34" t="str">
        <f>IF(E20="○",'消耗品リスト (Greif_FX・AP)(Sort)'!K19,"-")</f>
        <v>-</v>
      </c>
      <c r="J20" s="34" t="str">
        <f>IF(E20="○",IF('消耗品リスト (Greif_FX・AP)(Sort)'!L19=0,"-",'消耗品リスト (Greif_FX・AP)(Sort)'!L19),"-")</f>
        <v>○</v>
      </c>
      <c r="K20" s="34" t="str">
        <f>IF(E20="○",IF('消耗品リスト (Greif_FX・AP)(Sort)'!M19=0,"-",'消耗品リスト (Greif_FX・AP)(Sort)'!M19),"-")</f>
        <v>×</v>
      </c>
      <c r="L20" s="59" t="s">
        <v>71</v>
      </c>
      <c r="M20" s="34" t="str">
        <f>IF(E20="○",IF('消耗品リスト (Greif_FX・AP)(Sort)'!Y19=0,"-",'消耗品リスト (Greif_FX・AP)(Sort)'!Y19),"-")</f>
        <v>停止する</v>
      </c>
      <c r="N20" s="34" t="str">
        <f>IF(E20="○",'消耗品リスト (Greif_FX・AP)(Sort)'!Z19,"-")</f>
        <v>-</v>
      </c>
      <c r="O20" s="34" t="str">
        <f>IF(E20="○",'消耗品リスト (Greif_FX・AP)(Sort)'!AA19,"-")</f>
        <v>-</v>
      </c>
      <c r="P20" s="34" t="str">
        <f>IF(E20="○",'消耗品リスト (Greif_FX・AP)(Sort)'!Z19,"-")</f>
        <v>-</v>
      </c>
      <c r="Q20" s="34" t="str">
        <f>IF(E20="○",'消耗品リスト (Greif_FX・AP)(Sort)'!AA19,"-")</f>
        <v>-</v>
      </c>
      <c r="R20" s="34" t="str">
        <f>IF(E20="○",'消耗品リスト (Greif_FX・AP)(Sort)'!Z19,"-")</f>
        <v>-</v>
      </c>
      <c r="S20" s="34" t="str">
        <f>IF(E20="○",'消耗品リスト (Greif_FX・AP)(Sort)'!AA19,"-")</f>
        <v>-</v>
      </c>
      <c r="T20" s="59" t="s">
        <v>7</v>
      </c>
      <c r="U20" s="34" t="str">
        <f>IF(E20="○",IF('消耗品リスト (Greif_FX・AP)(Sort)'!T19=0,"-",'消耗品リスト (Greif_FX・AP)(Sort)'!T19),"-")</f>
        <v>○</v>
      </c>
      <c r="V20" s="34" t="str">
        <f>IF(E20="○",IF('消耗品リスト (Greif_FX・AP)(Sort)'!U19=0,"-",'消耗品リスト (Greif_FX・AP)(Sort)'!U19),"-")</f>
        <v>○</v>
      </c>
      <c r="W20" s="34" t="str">
        <f>IF(E20="○",IF('消耗品リスト (Greif_FX・AP)(Sort)'!V19=0,"-",'消耗品リスト (Greif_FX・AP)(Sort)'!V19),"-")</f>
        <v>×</v>
      </c>
      <c r="X20" s="34" t="str">
        <f>IF(E20="○",IF('消耗品リスト (Greif_FX・AP)(Sort)'!W19=0,"-",'消耗品リスト (Greif_FX・AP)(Sort)'!W19),"-")</f>
        <v>×</v>
      </c>
      <c r="Y20" s="34" t="str">
        <f>IF(E20="○",IF('消耗品リスト (Greif_FX・AP)(Sort)'!X19=0,"-",'消耗品リスト (Greif_FX・AP)(Sort)'!X19),"-")</f>
        <v>○</v>
      </c>
      <c r="Z20" s="34" t="str">
        <f>IF(E20="○",IF('消耗品リスト (Greif_FX・AP)(Sort)'!P19=0,"-",'消耗品リスト (Greif_FX・AP)(Sort)'!P19),"-")</f>
        <v>○</v>
      </c>
      <c r="AA20" s="34" t="str">
        <f>IF(E20="○",IF('消耗品リスト (Greif_FX・AP)(Sort)'!R19=0,"-",'消耗品リスト (Greif_FX・AP)(Sort)'!R19),"-")</f>
        <v>○</v>
      </c>
      <c r="AB20" s="34" t="str">
        <f>IF(E20="○",IF('消耗品リスト (Greif_FX・AP)(Sort)'!S19=0,"-",'消耗品リスト (Greif_FX・AP)(Sort)'!S19),"-")</f>
        <v>×</v>
      </c>
      <c r="AC20" s="60" t="s">
        <v>0</v>
      </c>
      <c r="AD20" s="38" t="str">
        <f>IF(E20="○",IF('消耗品リスト (Greif_FX・AP)(Sort)'!N19=0,"-",'消耗品リスト (Greif_FX・AP)(Sort)'!N19),"-")</f>
        <v>×</v>
      </c>
      <c r="AE20" s="60" t="s">
        <v>1229</v>
      </c>
      <c r="AF20" s="60" t="s">
        <v>0</v>
      </c>
      <c r="AG20" s="60" t="s">
        <v>0</v>
      </c>
      <c r="AH20" s="59" t="s">
        <v>7</v>
      </c>
      <c r="AI20" s="60" t="s">
        <v>0</v>
      </c>
      <c r="AJ20" s="60" t="s">
        <v>0</v>
      </c>
      <c r="AK20" s="60" t="s">
        <v>0</v>
      </c>
      <c r="AL20" s="38" t="str">
        <f>IF(E20="○",_xlfn.SWITCH('消耗品リスト (Greif_FX・AP)(Sort)'!AB19,"○","○","-","-","×"),"-")</f>
        <v>-</v>
      </c>
      <c r="AM20" s="35"/>
    </row>
    <row r="21" spans="3:39" ht="12" thickBot="1">
      <c r="C21" s="32">
        <v>15</v>
      </c>
      <c r="D21" s="33" t="str">
        <f>'消耗品リスト (Greif_FX・AP)(Sort)'!D20</f>
        <v>定着ユニット</v>
      </c>
      <c r="E21" s="34" t="str">
        <f>_xlfn.SWITCH('消耗品リスト (Greif_FX・AP)(Sort)'!G20,"○","○","×","-","-","-")</f>
        <v>-</v>
      </c>
      <c r="F21" s="34" t="str">
        <f>IF(E21="○",'消耗品リスト (Greif_FX・AP)(Sort)'!J20,"-")</f>
        <v>-</v>
      </c>
      <c r="G21" s="34" t="str">
        <f>IF(E21="○",'消耗品リスト (Greif_FX・AP)(Sort)'!K20,"-")</f>
        <v>-</v>
      </c>
      <c r="H21" s="34" t="str">
        <f>IF(E21="○",'消耗品リスト (Greif_FX・AP)(Sort)'!K20,"-")</f>
        <v>-</v>
      </c>
      <c r="I21" s="34" t="str">
        <f>IF(E21="○",'消耗品リスト (Greif_FX・AP)(Sort)'!K20,"-")</f>
        <v>-</v>
      </c>
      <c r="J21" s="34" t="str">
        <f>IF(E21="○",IF('消耗品リスト (Greif_FX・AP)(Sort)'!L20=0,"-",'消耗品リスト (Greif_FX・AP)(Sort)'!L20),"-")</f>
        <v>-</v>
      </c>
      <c r="K21" s="34" t="str">
        <f>IF(E21="○",IF('消耗品リスト (Greif_FX・AP)(Sort)'!M20=0,"-",'消耗品リスト (Greif_FX・AP)(Sort)'!M20),"-")</f>
        <v>-</v>
      </c>
      <c r="L21" s="59" t="s">
        <v>192</v>
      </c>
      <c r="M21" s="34" t="str">
        <f>IF(E21="○",IF('消耗品リスト (Greif_FX・AP)(Sort)'!Y20=0,"-",'消耗品リスト (Greif_FX・AP)(Sort)'!Y20),"-")</f>
        <v>-</v>
      </c>
      <c r="N21" s="34" t="str">
        <f>IF(E21="○",'消耗品リスト (Greif_FX・AP)(Sort)'!Z20,"-")</f>
        <v>-</v>
      </c>
      <c r="O21" s="34" t="str">
        <f>IF(E21="○",'消耗品リスト (Greif_FX・AP)(Sort)'!AA20,"-")</f>
        <v>-</v>
      </c>
      <c r="P21" s="34" t="str">
        <f>IF(E21="○",'消耗品リスト (Greif_FX・AP)(Sort)'!Z20,"-")</f>
        <v>-</v>
      </c>
      <c r="Q21" s="34" t="str">
        <f>IF(E21="○",'消耗品リスト (Greif_FX・AP)(Sort)'!AA20,"-")</f>
        <v>-</v>
      </c>
      <c r="R21" s="34" t="str">
        <f>IF(E21="○",'消耗品リスト (Greif_FX・AP)(Sort)'!Z20,"-")</f>
        <v>-</v>
      </c>
      <c r="S21" s="34" t="str">
        <f>IF(E21="○",'消耗品リスト (Greif_FX・AP)(Sort)'!AA20,"-")</f>
        <v>-</v>
      </c>
      <c r="T21" s="59" t="s">
        <v>192</v>
      </c>
      <c r="U21" s="34" t="str">
        <f>IF(E21="○",IF('消耗品リスト (Greif_FX・AP)(Sort)'!T20=0,"-",'消耗品リスト (Greif_FX・AP)(Sort)'!T20),"-")</f>
        <v>-</v>
      </c>
      <c r="V21" s="34" t="str">
        <f>IF(E21="○",IF('消耗品リスト (Greif_FX・AP)(Sort)'!U20=0,"-",'消耗品リスト (Greif_FX・AP)(Sort)'!U20),"-")</f>
        <v>-</v>
      </c>
      <c r="W21" s="34" t="str">
        <f>IF(E21="○",IF('消耗品リスト (Greif_FX・AP)(Sort)'!V20=0,"-",'消耗品リスト (Greif_FX・AP)(Sort)'!V20),"-")</f>
        <v>-</v>
      </c>
      <c r="X21" s="34" t="str">
        <f>IF(E21="○",IF('消耗品リスト (Greif_FX・AP)(Sort)'!W20=0,"-",'消耗品リスト (Greif_FX・AP)(Sort)'!W20),"-")</f>
        <v>-</v>
      </c>
      <c r="Y21" s="34" t="str">
        <f>IF(E21="○",IF('消耗品リスト (Greif_FX・AP)(Sort)'!X20=0,"-",'消耗品リスト (Greif_FX・AP)(Sort)'!X20),"-")</f>
        <v>-</v>
      </c>
      <c r="Z21" s="34" t="str">
        <f>IF(E21="○",IF('消耗品リスト (Greif_FX・AP)(Sort)'!P20=0,"-",'消耗品リスト (Greif_FX・AP)(Sort)'!P20),"-")</f>
        <v>-</v>
      </c>
      <c r="AA21" s="34" t="str">
        <f>IF(E21="○",IF('消耗品リスト (Greif_FX・AP)(Sort)'!R20=0,"-",'消耗品リスト (Greif_FX・AP)(Sort)'!R20),"-")</f>
        <v>-</v>
      </c>
      <c r="AB21" s="34" t="str">
        <f>IF(E21="○",IF('消耗品リスト (Greif_FX・AP)(Sort)'!S20=0,"-",'消耗品リスト (Greif_FX・AP)(Sort)'!S20),"-")</f>
        <v>-</v>
      </c>
      <c r="AC21" s="60" t="s">
        <v>0</v>
      </c>
      <c r="AD21" s="38" t="str">
        <f>IF(E21="○",IF('消耗品リスト (Greif_FX・AP)(Sort)'!N20=0,"-",'消耗品リスト (Greif_FX・AP)(Sort)'!N20),"-")</f>
        <v>-</v>
      </c>
      <c r="AE21" s="97">
        <v>0.01</v>
      </c>
      <c r="AF21" s="60" t="s">
        <v>0</v>
      </c>
      <c r="AG21" s="60" t="s">
        <v>0</v>
      </c>
      <c r="AH21" s="59" t="s">
        <v>7</v>
      </c>
      <c r="AI21" s="60" t="s">
        <v>0</v>
      </c>
      <c r="AJ21" s="60" t="s">
        <v>0</v>
      </c>
      <c r="AK21" s="60" t="s">
        <v>0</v>
      </c>
      <c r="AL21" s="38" t="str">
        <f>IF(E21="○",_xlfn.SWITCH('消耗品リスト (Greif_FX・AP)(Sort)'!AB20,"○","○","-","-","×"),"-")</f>
        <v>-</v>
      </c>
      <c r="AM21" s="35"/>
    </row>
    <row r="22" spans="3:39" ht="12" thickBot="1">
      <c r="C22" s="32">
        <v>16</v>
      </c>
      <c r="D22" s="33" t="str">
        <f>'消耗品リスト (Greif_FX・AP)(Sort)'!D21</f>
        <v>フューザークリーニングウェブ</v>
      </c>
      <c r="E22" s="34" t="str">
        <f>_xlfn.SWITCH('消耗品リスト (Greif_FX・AP)(Sort)'!G21,"○","○","×","-","-","-")</f>
        <v>-</v>
      </c>
      <c r="F22" s="34" t="str">
        <f>IF(E22="○",'消耗品リスト (Greif_FX・AP)(Sort)'!J21,"-")</f>
        <v>-</v>
      </c>
      <c r="G22" s="34" t="str">
        <f>IF(E22="○",'消耗品リスト (Greif_FX・AP)(Sort)'!K21,"-")</f>
        <v>-</v>
      </c>
      <c r="H22" s="34" t="str">
        <f>IF(E22="○",'消耗品リスト (Greif_FX・AP)(Sort)'!K21,"-")</f>
        <v>-</v>
      </c>
      <c r="I22" s="34" t="str">
        <f>IF(E22="○",'消耗品リスト (Greif_FX・AP)(Sort)'!K21,"-")</f>
        <v>-</v>
      </c>
      <c r="J22" s="34" t="str">
        <f>IF(E22="○",IF('消耗品リスト (Greif_FX・AP)(Sort)'!L21=0,"-",'消耗品リスト (Greif_FX・AP)(Sort)'!L21),"-")</f>
        <v>-</v>
      </c>
      <c r="K22" s="34" t="str">
        <f>IF(E22="○",IF('消耗品リスト (Greif_FX・AP)(Sort)'!M21=0,"-",'消耗品リスト (Greif_FX・AP)(Sort)'!M21),"-")</f>
        <v>-</v>
      </c>
      <c r="L22" s="59" t="s">
        <v>397</v>
      </c>
      <c r="M22" s="34" t="str">
        <f>IF(E22="○",IF('消耗品リスト (Greif_FX・AP)(Sort)'!Y21=0,"-",'消耗品リスト (Greif_FX・AP)(Sort)'!Y21),"-")</f>
        <v>-</v>
      </c>
      <c r="N22" s="34" t="str">
        <f>IF(E22="○",'消耗品リスト (Greif_FX・AP)(Sort)'!Z21,"-")</f>
        <v>-</v>
      </c>
      <c r="O22" s="34" t="str">
        <f>IF(E22="○",'消耗品リスト (Greif_FX・AP)(Sort)'!AA21,"-")</f>
        <v>-</v>
      </c>
      <c r="P22" s="34" t="str">
        <f>IF(E22="○",'消耗品リスト (Greif_FX・AP)(Sort)'!Z21,"-")</f>
        <v>-</v>
      </c>
      <c r="Q22" s="34" t="str">
        <f>IF(E22="○",'消耗品リスト (Greif_FX・AP)(Sort)'!AA21,"-")</f>
        <v>-</v>
      </c>
      <c r="R22" s="34" t="str">
        <f>IF(E22="○",'消耗品リスト (Greif_FX・AP)(Sort)'!Z21,"-")</f>
        <v>-</v>
      </c>
      <c r="S22" s="34" t="str">
        <f>IF(E22="○",'消耗品リスト (Greif_FX・AP)(Sort)'!AA21,"-")</f>
        <v>-</v>
      </c>
      <c r="T22" s="59" t="s">
        <v>397</v>
      </c>
      <c r="U22" s="34" t="str">
        <f>IF(E22="○",IF('消耗品リスト (Greif_FX・AP)(Sort)'!T21=0,"-",'消耗品リスト (Greif_FX・AP)(Sort)'!T21),"-")</f>
        <v>-</v>
      </c>
      <c r="V22" s="34" t="str">
        <f>IF(E22="○",IF('消耗品リスト (Greif_FX・AP)(Sort)'!U21=0,"-",'消耗品リスト (Greif_FX・AP)(Sort)'!U21),"-")</f>
        <v>-</v>
      </c>
      <c r="W22" s="34" t="str">
        <f>IF(E22="○",IF('消耗品リスト (Greif_FX・AP)(Sort)'!V21=0,"-",'消耗品リスト (Greif_FX・AP)(Sort)'!V21),"-")</f>
        <v>-</v>
      </c>
      <c r="X22" s="34" t="str">
        <f>IF(E22="○",IF('消耗品リスト (Greif_FX・AP)(Sort)'!W21=0,"-",'消耗品リスト (Greif_FX・AP)(Sort)'!W21),"-")</f>
        <v>-</v>
      </c>
      <c r="Y22" s="34" t="str">
        <f>IF(E22="○",IF('消耗品リスト (Greif_FX・AP)(Sort)'!X21=0,"-",'消耗品リスト (Greif_FX・AP)(Sort)'!X21),"-")</f>
        <v>-</v>
      </c>
      <c r="Z22" s="34" t="str">
        <f>IF(E22="○",IF('消耗品リスト (Greif_FX・AP)(Sort)'!P21=0,"-",'消耗品リスト (Greif_FX・AP)(Sort)'!P21),"-")</f>
        <v>-</v>
      </c>
      <c r="AA22" s="34" t="str">
        <f>IF(E22="○",IF('消耗品リスト (Greif_FX・AP)(Sort)'!R21=0,"-",'消耗品リスト (Greif_FX・AP)(Sort)'!R21),"-")</f>
        <v>-</v>
      </c>
      <c r="AB22" s="34" t="str">
        <f>IF(E22="○",IF('消耗品リスト (Greif_FX・AP)(Sort)'!S21=0,"-",'消耗品リスト (Greif_FX・AP)(Sort)'!S21),"-")</f>
        <v>-</v>
      </c>
      <c r="AC22" s="97" t="s">
        <v>1209</v>
      </c>
      <c r="AD22" s="38" t="str">
        <f>IF(E22="○",IF('消耗品リスト (Greif_FX・AP)(Sort)'!N21=0,"-",'消耗品リスト (Greif_FX・AP)(Sort)'!N21),"-")</f>
        <v>-</v>
      </c>
      <c r="AE22" s="97" t="s">
        <v>1209</v>
      </c>
      <c r="AF22" s="97" t="s">
        <v>1209</v>
      </c>
      <c r="AG22" s="97" t="s">
        <v>1209</v>
      </c>
      <c r="AH22" s="97" t="s">
        <v>1209</v>
      </c>
      <c r="AI22" s="97" t="s">
        <v>1209</v>
      </c>
      <c r="AJ22" s="97" t="s">
        <v>1209</v>
      </c>
      <c r="AK22" s="97" t="s">
        <v>1209</v>
      </c>
      <c r="AL22" s="38" t="str">
        <f>IF(E22="○",_xlfn.SWITCH('消耗品リスト (Greif_FX・AP)(Sort)'!AB21,"○","○","-","-","×"),"-")</f>
        <v>-</v>
      </c>
      <c r="AM22" s="35"/>
    </row>
    <row r="23" spans="3:39" ht="12" thickBot="1">
      <c r="C23" s="32">
        <v>17</v>
      </c>
      <c r="D23" s="33" t="str">
        <f>'消耗品リスト (Greif_FX・AP)(Sort)'!D22</f>
        <v>フィードローラー1(トレイ1用)</v>
      </c>
      <c r="E23" s="34" t="str">
        <f>_xlfn.SWITCH('消耗品リスト (Greif_FX・AP)(Sort)'!G22,"○","○","×","-","-","-")</f>
        <v>-</v>
      </c>
      <c r="F23" s="34" t="str">
        <f>IF(E23="○",'消耗品リスト (Greif_FX・AP)(Sort)'!J22,"-")</f>
        <v>-</v>
      </c>
      <c r="G23" s="34" t="str">
        <f>IF(E23="○",'消耗品リスト (Greif_FX・AP)(Sort)'!K22,"-")</f>
        <v>-</v>
      </c>
      <c r="H23" s="34" t="str">
        <f>IF(E23="○",'消耗品リスト (Greif_FX・AP)(Sort)'!K22,"-")</f>
        <v>-</v>
      </c>
      <c r="I23" s="34" t="str">
        <f>IF(E23="○",'消耗品リスト (Greif_FX・AP)(Sort)'!K22,"-")</f>
        <v>-</v>
      </c>
      <c r="J23" s="34" t="str">
        <f>IF(E23="○",IF('消耗品リスト (Greif_FX・AP)(Sort)'!L22=0,"-",'消耗品リスト (Greif_FX・AP)(Sort)'!L22),"-")</f>
        <v>-</v>
      </c>
      <c r="K23" s="34" t="str">
        <f>IF(E23="○",IF('消耗品リスト (Greif_FX・AP)(Sort)'!M22=0,"-",'消耗品リスト (Greif_FX・AP)(Sort)'!M22),"-")</f>
        <v>-</v>
      </c>
      <c r="L23" s="59" t="s">
        <v>397</v>
      </c>
      <c r="M23" s="34" t="str">
        <f>IF(E23="○",IF('消耗品リスト (Greif_FX・AP)(Sort)'!Y22=0,"-",'消耗品リスト (Greif_FX・AP)(Sort)'!Y22),"-")</f>
        <v>-</v>
      </c>
      <c r="N23" s="34" t="str">
        <f>IF(E23="○",'消耗品リスト (Greif_FX・AP)(Sort)'!Z22,"-")</f>
        <v>-</v>
      </c>
      <c r="O23" s="34" t="str">
        <f>IF(E23="○",'消耗品リスト (Greif_FX・AP)(Sort)'!AA22,"-")</f>
        <v>-</v>
      </c>
      <c r="P23" s="34" t="str">
        <f>IF(E23="○",'消耗品リスト (Greif_FX・AP)(Sort)'!Z22,"-")</f>
        <v>-</v>
      </c>
      <c r="Q23" s="34" t="str">
        <f>IF(E23="○",'消耗品リスト (Greif_FX・AP)(Sort)'!AA22,"-")</f>
        <v>-</v>
      </c>
      <c r="R23" s="34" t="str">
        <f>IF(E23="○",'消耗品リスト (Greif_FX・AP)(Sort)'!Z22,"-")</f>
        <v>-</v>
      </c>
      <c r="S23" s="34" t="str">
        <f>IF(E23="○",'消耗品リスト (Greif_FX・AP)(Sort)'!AA22,"-")</f>
        <v>-</v>
      </c>
      <c r="T23" s="59" t="s">
        <v>397</v>
      </c>
      <c r="U23" s="34" t="str">
        <f>IF(E23="○",IF('消耗品リスト (Greif_FX・AP)(Sort)'!T22=0,"-",'消耗品リスト (Greif_FX・AP)(Sort)'!T22),"-")</f>
        <v>-</v>
      </c>
      <c r="V23" s="34" t="str">
        <f>IF(E23="○",IF('消耗品リスト (Greif_FX・AP)(Sort)'!U22=0,"-",'消耗品リスト (Greif_FX・AP)(Sort)'!U22),"-")</f>
        <v>-</v>
      </c>
      <c r="W23" s="34" t="str">
        <f>IF(E23="○",IF('消耗品リスト (Greif_FX・AP)(Sort)'!V22=0,"-",'消耗品リスト (Greif_FX・AP)(Sort)'!V22),"-")</f>
        <v>-</v>
      </c>
      <c r="X23" s="34" t="str">
        <f>IF(E23="○",IF('消耗品リスト (Greif_FX・AP)(Sort)'!W22=0,"-",'消耗品リスト (Greif_FX・AP)(Sort)'!W22),"-")</f>
        <v>-</v>
      </c>
      <c r="Y23" s="34" t="str">
        <f>IF(E23="○",IF('消耗品リスト (Greif_FX・AP)(Sort)'!X22=0,"-",'消耗品リスト (Greif_FX・AP)(Sort)'!X22),"-")</f>
        <v>-</v>
      </c>
      <c r="Z23" s="34" t="str">
        <f>IF(E23="○",IF('消耗品リスト (Greif_FX・AP)(Sort)'!P22=0,"-",'消耗品リスト (Greif_FX・AP)(Sort)'!P22),"-")</f>
        <v>-</v>
      </c>
      <c r="AA23" s="34" t="str">
        <f>IF(E23="○",IF('消耗品リスト (Greif_FX・AP)(Sort)'!R22=0,"-",'消耗品リスト (Greif_FX・AP)(Sort)'!R22),"-")</f>
        <v>-</v>
      </c>
      <c r="AB23" s="34" t="str">
        <f>IF(E23="○",IF('消耗品リスト (Greif_FX・AP)(Sort)'!S22=0,"-",'消耗品リスト (Greif_FX・AP)(Sort)'!S22),"-")</f>
        <v>-</v>
      </c>
      <c r="AC23" s="97" t="s">
        <v>1209</v>
      </c>
      <c r="AD23" s="38" t="str">
        <f>IF(E23="○",IF('消耗品リスト (Greif_FX・AP)(Sort)'!N22=0,"-",'消耗品リスト (Greif_FX・AP)(Sort)'!N22),"-")</f>
        <v>-</v>
      </c>
      <c r="AE23" s="97" t="s">
        <v>1209</v>
      </c>
      <c r="AF23" s="97" t="s">
        <v>1209</v>
      </c>
      <c r="AG23" s="97" t="s">
        <v>1209</v>
      </c>
      <c r="AH23" s="97" t="s">
        <v>1209</v>
      </c>
      <c r="AI23" s="97" t="s">
        <v>1209</v>
      </c>
      <c r="AJ23" s="97" t="s">
        <v>1209</v>
      </c>
      <c r="AK23" s="97" t="s">
        <v>1209</v>
      </c>
      <c r="AL23" s="38" t="str">
        <f>IF(E23="○",_xlfn.SWITCH('消耗品リスト (Greif_FX・AP)(Sort)'!AB22,"○","○","-","-","×"),"-")</f>
        <v>-</v>
      </c>
      <c r="AM23" s="35"/>
    </row>
    <row r="24" spans="3:39" ht="12" thickBot="1">
      <c r="C24" s="32">
        <v>18</v>
      </c>
      <c r="D24" s="33" t="str">
        <f>'消耗品リスト (Greif_FX・AP)(Sort)'!D23</f>
        <v>フィードローラー2(トレイ2用)</v>
      </c>
      <c r="E24" s="34" t="str">
        <f>_xlfn.SWITCH('消耗品リスト (Greif_FX・AP)(Sort)'!G23,"○","○","×","-","-","-")</f>
        <v>-</v>
      </c>
      <c r="F24" s="34" t="str">
        <f>IF(E24="○",'消耗品リスト (Greif_FX・AP)(Sort)'!J23,"-")</f>
        <v>-</v>
      </c>
      <c r="G24" s="34" t="str">
        <f>IF(E24="○",'消耗品リスト (Greif_FX・AP)(Sort)'!K23,"-")</f>
        <v>-</v>
      </c>
      <c r="H24" s="34" t="str">
        <f>IF(E24="○",'消耗品リスト (Greif_FX・AP)(Sort)'!K23,"-")</f>
        <v>-</v>
      </c>
      <c r="I24" s="34" t="str">
        <f>IF(E24="○",'消耗品リスト (Greif_FX・AP)(Sort)'!K23,"-")</f>
        <v>-</v>
      </c>
      <c r="J24" s="34" t="str">
        <f>IF(E24="○",IF('消耗品リスト (Greif_FX・AP)(Sort)'!L23=0,"-",'消耗品リスト (Greif_FX・AP)(Sort)'!L23),"-")</f>
        <v>-</v>
      </c>
      <c r="K24" s="34" t="str">
        <f>IF(E24="○",IF('消耗品リスト (Greif_FX・AP)(Sort)'!M23=0,"-",'消耗品リスト (Greif_FX・AP)(Sort)'!M23),"-")</f>
        <v>-</v>
      </c>
      <c r="L24" s="59" t="s">
        <v>397</v>
      </c>
      <c r="M24" s="34" t="str">
        <f>IF(E24="○",IF('消耗品リスト (Greif_FX・AP)(Sort)'!Y23=0,"-",'消耗品リスト (Greif_FX・AP)(Sort)'!Y23),"-")</f>
        <v>-</v>
      </c>
      <c r="N24" s="34" t="str">
        <f>IF(E24="○",'消耗品リスト (Greif_FX・AP)(Sort)'!Z23,"-")</f>
        <v>-</v>
      </c>
      <c r="O24" s="34" t="str">
        <f>IF(E24="○",'消耗品リスト (Greif_FX・AP)(Sort)'!AA23,"-")</f>
        <v>-</v>
      </c>
      <c r="P24" s="34" t="str">
        <f>IF(E24="○",'消耗品リスト (Greif_FX・AP)(Sort)'!Z23,"-")</f>
        <v>-</v>
      </c>
      <c r="Q24" s="34" t="str">
        <f>IF(E24="○",'消耗品リスト (Greif_FX・AP)(Sort)'!AA23,"-")</f>
        <v>-</v>
      </c>
      <c r="R24" s="34" t="str">
        <f>IF(E24="○",'消耗品リスト (Greif_FX・AP)(Sort)'!Z23,"-")</f>
        <v>-</v>
      </c>
      <c r="S24" s="34" t="str">
        <f>IF(E24="○",'消耗品リスト (Greif_FX・AP)(Sort)'!AA23,"-")</f>
        <v>-</v>
      </c>
      <c r="T24" s="59" t="s">
        <v>397</v>
      </c>
      <c r="U24" s="34" t="str">
        <f>IF(E24="○",IF('消耗品リスト (Greif_FX・AP)(Sort)'!T23=0,"-",'消耗品リスト (Greif_FX・AP)(Sort)'!T23),"-")</f>
        <v>-</v>
      </c>
      <c r="V24" s="34" t="str">
        <f>IF(E24="○",IF('消耗品リスト (Greif_FX・AP)(Sort)'!U23=0,"-",'消耗品リスト (Greif_FX・AP)(Sort)'!U23),"-")</f>
        <v>-</v>
      </c>
      <c r="W24" s="34" t="str">
        <f>IF(E24="○",IF('消耗品リスト (Greif_FX・AP)(Sort)'!V23=0,"-",'消耗品リスト (Greif_FX・AP)(Sort)'!V23),"-")</f>
        <v>-</v>
      </c>
      <c r="X24" s="34" t="str">
        <f>IF(E24="○",IF('消耗品リスト (Greif_FX・AP)(Sort)'!W23=0,"-",'消耗品リスト (Greif_FX・AP)(Sort)'!W23),"-")</f>
        <v>-</v>
      </c>
      <c r="Y24" s="34" t="str">
        <f>IF(E24="○",IF('消耗品リスト (Greif_FX・AP)(Sort)'!X23=0,"-",'消耗品リスト (Greif_FX・AP)(Sort)'!X23),"-")</f>
        <v>-</v>
      </c>
      <c r="Z24" s="34" t="str">
        <f>IF(E24="○",IF('消耗品リスト (Greif_FX・AP)(Sort)'!P23=0,"-",'消耗品リスト (Greif_FX・AP)(Sort)'!P23),"-")</f>
        <v>-</v>
      </c>
      <c r="AA24" s="34" t="str">
        <f>IF(E24="○",IF('消耗品リスト (Greif_FX・AP)(Sort)'!R23=0,"-",'消耗品リスト (Greif_FX・AP)(Sort)'!R23),"-")</f>
        <v>-</v>
      </c>
      <c r="AB24" s="34" t="str">
        <f>IF(E24="○",IF('消耗品リスト (Greif_FX・AP)(Sort)'!S23=0,"-",'消耗品リスト (Greif_FX・AP)(Sort)'!S23),"-")</f>
        <v>-</v>
      </c>
      <c r="AC24" s="97" t="s">
        <v>1209</v>
      </c>
      <c r="AD24" s="38" t="str">
        <f>IF(E24="○",IF('消耗品リスト (Greif_FX・AP)(Sort)'!N23=0,"-",'消耗品リスト (Greif_FX・AP)(Sort)'!N23),"-")</f>
        <v>-</v>
      </c>
      <c r="AE24" s="97" t="s">
        <v>1209</v>
      </c>
      <c r="AF24" s="97" t="s">
        <v>1209</v>
      </c>
      <c r="AG24" s="97" t="s">
        <v>1209</v>
      </c>
      <c r="AH24" s="97" t="s">
        <v>1209</v>
      </c>
      <c r="AI24" s="97" t="s">
        <v>1209</v>
      </c>
      <c r="AJ24" s="97" t="s">
        <v>1209</v>
      </c>
      <c r="AK24" s="97" t="s">
        <v>1209</v>
      </c>
      <c r="AL24" s="38" t="str">
        <f>IF(E24="○",_xlfn.SWITCH('消耗品リスト (Greif_FX・AP)(Sort)'!AB23,"○","○","-","-","×"),"-")</f>
        <v>-</v>
      </c>
      <c r="AM24" s="35"/>
    </row>
    <row r="25" spans="3:39" ht="12" thickBot="1">
      <c r="C25" s="32">
        <v>19</v>
      </c>
      <c r="D25" s="33" t="str">
        <f>'消耗品リスト (Greif_FX・AP)(Sort)'!D24</f>
        <v>フィードローラー3(トレイ3用)</v>
      </c>
      <c r="E25" s="34" t="str">
        <f>_xlfn.SWITCH('消耗品リスト (Greif_FX・AP)(Sort)'!G24,"○","○","×","-","-","-")</f>
        <v>-</v>
      </c>
      <c r="F25" s="34" t="str">
        <f>IF(E25="○",'消耗品リスト (Greif_FX・AP)(Sort)'!J24,"-")</f>
        <v>-</v>
      </c>
      <c r="G25" s="34" t="str">
        <f>IF(E25="○",'消耗品リスト (Greif_FX・AP)(Sort)'!K24,"-")</f>
        <v>-</v>
      </c>
      <c r="H25" s="34" t="str">
        <f>IF(E25="○",'消耗品リスト (Greif_FX・AP)(Sort)'!K24,"-")</f>
        <v>-</v>
      </c>
      <c r="I25" s="34" t="str">
        <f>IF(E25="○",'消耗品リスト (Greif_FX・AP)(Sort)'!K24,"-")</f>
        <v>-</v>
      </c>
      <c r="J25" s="34" t="str">
        <f>IF(E25="○",IF('消耗品リスト (Greif_FX・AP)(Sort)'!L24=0,"-",'消耗品リスト (Greif_FX・AP)(Sort)'!L24),"-")</f>
        <v>-</v>
      </c>
      <c r="K25" s="34" t="str">
        <f>IF(E25="○",IF('消耗品リスト (Greif_FX・AP)(Sort)'!M24=0,"-",'消耗品リスト (Greif_FX・AP)(Sort)'!M24),"-")</f>
        <v>-</v>
      </c>
      <c r="L25" s="59" t="s">
        <v>397</v>
      </c>
      <c r="M25" s="34" t="str">
        <f>IF(E25="○",IF('消耗品リスト (Greif_FX・AP)(Sort)'!Y24=0,"-",'消耗品リスト (Greif_FX・AP)(Sort)'!Y24),"-")</f>
        <v>-</v>
      </c>
      <c r="N25" s="34" t="str">
        <f>IF(E25="○",'消耗品リスト (Greif_FX・AP)(Sort)'!Z24,"-")</f>
        <v>-</v>
      </c>
      <c r="O25" s="34" t="str">
        <f>IF(E25="○",'消耗品リスト (Greif_FX・AP)(Sort)'!AA24,"-")</f>
        <v>-</v>
      </c>
      <c r="P25" s="34" t="str">
        <f>IF(E25="○",'消耗品リスト (Greif_FX・AP)(Sort)'!Z24,"-")</f>
        <v>-</v>
      </c>
      <c r="Q25" s="34" t="str">
        <f>IF(E25="○",'消耗品リスト (Greif_FX・AP)(Sort)'!AA24,"-")</f>
        <v>-</v>
      </c>
      <c r="R25" s="34" t="str">
        <f>IF(E25="○",'消耗品リスト (Greif_FX・AP)(Sort)'!Z24,"-")</f>
        <v>-</v>
      </c>
      <c r="S25" s="34" t="str">
        <f>IF(E25="○",'消耗品リスト (Greif_FX・AP)(Sort)'!AA24,"-")</f>
        <v>-</v>
      </c>
      <c r="T25" s="59" t="s">
        <v>397</v>
      </c>
      <c r="U25" s="34" t="str">
        <f>IF(E25="○",IF('消耗品リスト (Greif_FX・AP)(Sort)'!T24=0,"-",'消耗品リスト (Greif_FX・AP)(Sort)'!T24),"-")</f>
        <v>-</v>
      </c>
      <c r="V25" s="34" t="str">
        <f>IF(E25="○",IF('消耗品リスト (Greif_FX・AP)(Sort)'!U24=0,"-",'消耗品リスト (Greif_FX・AP)(Sort)'!U24),"-")</f>
        <v>-</v>
      </c>
      <c r="W25" s="34" t="str">
        <f>IF(E25="○",IF('消耗品リスト (Greif_FX・AP)(Sort)'!V24=0,"-",'消耗品リスト (Greif_FX・AP)(Sort)'!V24),"-")</f>
        <v>-</v>
      </c>
      <c r="X25" s="34" t="str">
        <f>IF(E25="○",IF('消耗品リスト (Greif_FX・AP)(Sort)'!W24=0,"-",'消耗品リスト (Greif_FX・AP)(Sort)'!W24),"-")</f>
        <v>-</v>
      </c>
      <c r="Y25" s="34" t="str">
        <f>IF(E25="○",IF('消耗品リスト (Greif_FX・AP)(Sort)'!X24=0,"-",'消耗品リスト (Greif_FX・AP)(Sort)'!X24),"-")</f>
        <v>-</v>
      </c>
      <c r="Z25" s="34" t="str">
        <f>IF(E25="○",IF('消耗品リスト (Greif_FX・AP)(Sort)'!P24=0,"-",'消耗品リスト (Greif_FX・AP)(Sort)'!P24),"-")</f>
        <v>-</v>
      </c>
      <c r="AA25" s="34" t="str">
        <f>IF(E25="○",IF('消耗品リスト (Greif_FX・AP)(Sort)'!R24=0,"-",'消耗品リスト (Greif_FX・AP)(Sort)'!R24),"-")</f>
        <v>-</v>
      </c>
      <c r="AB25" s="34" t="str">
        <f>IF(E25="○",IF('消耗品リスト (Greif_FX・AP)(Sort)'!S24=0,"-",'消耗品リスト (Greif_FX・AP)(Sort)'!S24),"-")</f>
        <v>-</v>
      </c>
      <c r="AC25" s="97" t="s">
        <v>1209</v>
      </c>
      <c r="AD25" s="38" t="str">
        <f>IF(E25="○",IF('消耗品リスト (Greif_FX・AP)(Sort)'!N24=0,"-",'消耗品リスト (Greif_FX・AP)(Sort)'!N24),"-")</f>
        <v>-</v>
      </c>
      <c r="AE25" s="97" t="s">
        <v>1209</v>
      </c>
      <c r="AF25" s="97" t="s">
        <v>1209</v>
      </c>
      <c r="AG25" s="97" t="s">
        <v>1209</v>
      </c>
      <c r="AH25" s="97" t="s">
        <v>1209</v>
      </c>
      <c r="AI25" s="97" t="s">
        <v>1209</v>
      </c>
      <c r="AJ25" s="97" t="s">
        <v>1209</v>
      </c>
      <c r="AK25" s="97" t="s">
        <v>1209</v>
      </c>
      <c r="AL25" s="38" t="str">
        <f>IF(E25="○",_xlfn.SWITCH('消耗品リスト (Greif_FX・AP)(Sort)'!AB24,"○","○","-","-","×"),"-")</f>
        <v>-</v>
      </c>
      <c r="AM25" s="35"/>
    </row>
    <row r="26" spans="3:39" ht="12" thickBot="1">
      <c r="C26" s="32">
        <v>20</v>
      </c>
      <c r="D26" s="33" t="str">
        <f>'消耗品リスト (Greif_FX・AP)(Sort)'!D25</f>
        <v>フィードローラー4(トレイ4用)</v>
      </c>
      <c r="E26" s="34" t="str">
        <f>_xlfn.SWITCH('消耗品リスト (Greif_FX・AP)(Sort)'!G25,"○","○","×","-","-","-")</f>
        <v>-</v>
      </c>
      <c r="F26" s="34" t="str">
        <f>IF(E26="○",'消耗品リスト (Greif_FX・AP)(Sort)'!J25,"-")</f>
        <v>-</v>
      </c>
      <c r="G26" s="34" t="str">
        <f>IF(E26="○",'消耗品リスト (Greif_FX・AP)(Sort)'!K25,"-")</f>
        <v>-</v>
      </c>
      <c r="H26" s="34" t="str">
        <f>IF(E26="○",'消耗品リスト (Greif_FX・AP)(Sort)'!K25,"-")</f>
        <v>-</v>
      </c>
      <c r="I26" s="34" t="str">
        <f>IF(E26="○",'消耗品リスト (Greif_FX・AP)(Sort)'!K25,"-")</f>
        <v>-</v>
      </c>
      <c r="J26" s="34" t="str">
        <f>IF(E26="○",IF('消耗品リスト (Greif_FX・AP)(Sort)'!L25=0,"-",'消耗品リスト (Greif_FX・AP)(Sort)'!L25),"-")</f>
        <v>-</v>
      </c>
      <c r="K26" s="34" t="str">
        <f>IF(E26="○",IF('消耗品リスト (Greif_FX・AP)(Sort)'!M25=0,"-",'消耗品リスト (Greif_FX・AP)(Sort)'!M25),"-")</f>
        <v>-</v>
      </c>
      <c r="L26" s="59" t="s">
        <v>397</v>
      </c>
      <c r="M26" s="34" t="str">
        <f>IF(E26="○",IF('消耗品リスト (Greif_FX・AP)(Sort)'!Y25=0,"-",'消耗品リスト (Greif_FX・AP)(Sort)'!Y25),"-")</f>
        <v>-</v>
      </c>
      <c r="N26" s="34" t="str">
        <f>IF(E26="○",'消耗品リスト (Greif_FX・AP)(Sort)'!Z25,"-")</f>
        <v>-</v>
      </c>
      <c r="O26" s="34" t="str">
        <f>IF(E26="○",'消耗品リスト (Greif_FX・AP)(Sort)'!AA25,"-")</f>
        <v>-</v>
      </c>
      <c r="P26" s="34" t="str">
        <f>IF(E26="○",'消耗品リスト (Greif_FX・AP)(Sort)'!Z25,"-")</f>
        <v>-</v>
      </c>
      <c r="Q26" s="34" t="str">
        <f>IF(E26="○",'消耗品リスト (Greif_FX・AP)(Sort)'!AA25,"-")</f>
        <v>-</v>
      </c>
      <c r="R26" s="34" t="str">
        <f>IF(E26="○",'消耗品リスト (Greif_FX・AP)(Sort)'!Z25,"-")</f>
        <v>-</v>
      </c>
      <c r="S26" s="34" t="str">
        <f>IF(E26="○",'消耗品リスト (Greif_FX・AP)(Sort)'!AA25,"-")</f>
        <v>-</v>
      </c>
      <c r="T26" s="59" t="s">
        <v>397</v>
      </c>
      <c r="U26" s="34" t="str">
        <f>IF(E26="○",IF('消耗品リスト (Greif_FX・AP)(Sort)'!T25=0,"-",'消耗品リスト (Greif_FX・AP)(Sort)'!T25),"-")</f>
        <v>-</v>
      </c>
      <c r="V26" s="34" t="str">
        <f>IF(E26="○",IF('消耗品リスト (Greif_FX・AP)(Sort)'!U25=0,"-",'消耗品リスト (Greif_FX・AP)(Sort)'!U25),"-")</f>
        <v>-</v>
      </c>
      <c r="W26" s="34" t="str">
        <f>IF(E26="○",IF('消耗品リスト (Greif_FX・AP)(Sort)'!V25=0,"-",'消耗品リスト (Greif_FX・AP)(Sort)'!V25),"-")</f>
        <v>-</v>
      </c>
      <c r="X26" s="34" t="str">
        <f>IF(E26="○",IF('消耗品リスト (Greif_FX・AP)(Sort)'!W25=0,"-",'消耗品リスト (Greif_FX・AP)(Sort)'!W25),"-")</f>
        <v>-</v>
      </c>
      <c r="Y26" s="34" t="str">
        <f>IF(E26="○",IF('消耗品リスト (Greif_FX・AP)(Sort)'!X25=0,"-",'消耗品リスト (Greif_FX・AP)(Sort)'!X25),"-")</f>
        <v>-</v>
      </c>
      <c r="Z26" s="34" t="str">
        <f>IF(E26="○",IF('消耗品リスト (Greif_FX・AP)(Sort)'!P25=0,"-",'消耗品リスト (Greif_FX・AP)(Sort)'!P25),"-")</f>
        <v>-</v>
      </c>
      <c r="AA26" s="34" t="str">
        <f>IF(E26="○",IF('消耗品リスト (Greif_FX・AP)(Sort)'!R25=0,"-",'消耗品リスト (Greif_FX・AP)(Sort)'!R25),"-")</f>
        <v>-</v>
      </c>
      <c r="AB26" s="34" t="str">
        <f>IF(E26="○",IF('消耗品リスト (Greif_FX・AP)(Sort)'!S25=0,"-",'消耗品リスト (Greif_FX・AP)(Sort)'!S25),"-")</f>
        <v>-</v>
      </c>
      <c r="AC26" s="97" t="s">
        <v>1209</v>
      </c>
      <c r="AD26" s="38" t="str">
        <f>IF(E26="○",IF('消耗品リスト (Greif_FX・AP)(Sort)'!N25=0,"-",'消耗品リスト (Greif_FX・AP)(Sort)'!N25),"-")</f>
        <v>-</v>
      </c>
      <c r="AE26" s="97" t="s">
        <v>1209</v>
      </c>
      <c r="AF26" s="97" t="s">
        <v>1209</v>
      </c>
      <c r="AG26" s="97" t="s">
        <v>1209</v>
      </c>
      <c r="AH26" s="97" t="s">
        <v>1209</v>
      </c>
      <c r="AI26" s="97" t="s">
        <v>1209</v>
      </c>
      <c r="AJ26" s="97" t="s">
        <v>1209</v>
      </c>
      <c r="AK26" s="97" t="s">
        <v>1209</v>
      </c>
      <c r="AL26" s="38" t="str">
        <f>IF(E26="○",_xlfn.SWITCH('消耗品リスト (Greif_FX・AP)(Sort)'!AB25,"○","○","-","-","×"),"-")</f>
        <v>-</v>
      </c>
      <c r="AM26" s="35"/>
    </row>
    <row r="27" spans="3:39" ht="12" thickBot="1">
      <c r="C27" s="32">
        <v>21</v>
      </c>
      <c r="D27" s="33" t="str">
        <f>'消耗品リスト (Greif_FX・AP)(Sort)'!D26</f>
        <v>フィードローラー(MSI用)</v>
      </c>
      <c r="E27" s="34" t="str">
        <f>_xlfn.SWITCH('消耗品リスト (Greif_FX・AP)(Sort)'!G26,"○","○","×","-","-","-")</f>
        <v>-</v>
      </c>
      <c r="F27" s="34" t="str">
        <f>IF(E27="○",'消耗品リスト (Greif_FX・AP)(Sort)'!J26,"-")</f>
        <v>-</v>
      </c>
      <c r="G27" s="34" t="str">
        <f>IF(E27="○",'消耗品リスト (Greif_FX・AP)(Sort)'!K26,"-")</f>
        <v>-</v>
      </c>
      <c r="H27" s="34" t="str">
        <f>IF(E27="○",'消耗品リスト (Greif_FX・AP)(Sort)'!K26,"-")</f>
        <v>-</v>
      </c>
      <c r="I27" s="34" t="str">
        <f>IF(E27="○",'消耗品リスト (Greif_FX・AP)(Sort)'!K26,"-")</f>
        <v>-</v>
      </c>
      <c r="J27" s="34" t="str">
        <f>IF(E27="○",IF('消耗品リスト (Greif_FX・AP)(Sort)'!L26=0,"-",'消耗品リスト (Greif_FX・AP)(Sort)'!L26),"-")</f>
        <v>-</v>
      </c>
      <c r="K27" s="34" t="str">
        <f>IF(E27="○",IF('消耗品リスト (Greif_FX・AP)(Sort)'!M26=0,"-",'消耗品リスト (Greif_FX・AP)(Sort)'!M26),"-")</f>
        <v>-</v>
      </c>
      <c r="L27" s="59" t="s">
        <v>397</v>
      </c>
      <c r="M27" s="34" t="str">
        <f>IF(E27="○",IF('消耗品リスト (Greif_FX・AP)(Sort)'!Y26=0,"-",'消耗品リスト (Greif_FX・AP)(Sort)'!Y26),"-")</f>
        <v>-</v>
      </c>
      <c r="N27" s="34" t="str">
        <f>IF(E27="○",'消耗品リスト (Greif_FX・AP)(Sort)'!Z26,"-")</f>
        <v>-</v>
      </c>
      <c r="O27" s="34" t="str">
        <f>IF(E27="○",'消耗品リスト (Greif_FX・AP)(Sort)'!AA26,"-")</f>
        <v>-</v>
      </c>
      <c r="P27" s="34" t="str">
        <f>IF(E27="○",'消耗品リスト (Greif_FX・AP)(Sort)'!Z26,"-")</f>
        <v>-</v>
      </c>
      <c r="Q27" s="34" t="str">
        <f>IF(E27="○",'消耗品リスト (Greif_FX・AP)(Sort)'!AA26,"-")</f>
        <v>-</v>
      </c>
      <c r="R27" s="34" t="str">
        <f>IF(E27="○",'消耗品リスト (Greif_FX・AP)(Sort)'!Z26,"-")</f>
        <v>-</v>
      </c>
      <c r="S27" s="34" t="str">
        <f>IF(E27="○",'消耗品リスト (Greif_FX・AP)(Sort)'!AA26,"-")</f>
        <v>-</v>
      </c>
      <c r="T27" s="59" t="s">
        <v>397</v>
      </c>
      <c r="U27" s="34" t="str">
        <f>IF(E27="○",IF('消耗品リスト (Greif_FX・AP)(Sort)'!T26=0,"-",'消耗品リスト (Greif_FX・AP)(Sort)'!T26),"-")</f>
        <v>-</v>
      </c>
      <c r="V27" s="34" t="str">
        <f>IF(E27="○",IF('消耗品リスト (Greif_FX・AP)(Sort)'!U26=0,"-",'消耗品リスト (Greif_FX・AP)(Sort)'!U26),"-")</f>
        <v>-</v>
      </c>
      <c r="W27" s="34" t="str">
        <f>IF(E27="○",IF('消耗品リスト (Greif_FX・AP)(Sort)'!V26=0,"-",'消耗品リスト (Greif_FX・AP)(Sort)'!V26),"-")</f>
        <v>-</v>
      </c>
      <c r="X27" s="34" t="str">
        <f>IF(E27="○",IF('消耗品リスト (Greif_FX・AP)(Sort)'!W26=0,"-",'消耗品リスト (Greif_FX・AP)(Sort)'!W26),"-")</f>
        <v>-</v>
      </c>
      <c r="Y27" s="34" t="str">
        <f>IF(E27="○",IF('消耗品リスト (Greif_FX・AP)(Sort)'!X26=0,"-",'消耗品リスト (Greif_FX・AP)(Sort)'!X26),"-")</f>
        <v>-</v>
      </c>
      <c r="Z27" s="34" t="str">
        <f>IF(E27="○",IF('消耗品リスト (Greif_FX・AP)(Sort)'!P26=0,"-",'消耗品リスト (Greif_FX・AP)(Sort)'!P26),"-")</f>
        <v>-</v>
      </c>
      <c r="AA27" s="34" t="str">
        <f>IF(E27="○",IF('消耗品リスト (Greif_FX・AP)(Sort)'!R26=0,"-",'消耗品リスト (Greif_FX・AP)(Sort)'!R26),"-")</f>
        <v>-</v>
      </c>
      <c r="AB27" s="34" t="str">
        <f>IF(E27="○",IF('消耗品リスト (Greif_FX・AP)(Sort)'!S26=0,"-",'消耗品リスト (Greif_FX・AP)(Sort)'!S26),"-")</f>
        <v>-</v>
      </c>
      <c r="AC27" s="97" t="s">
        <v>1209</v>
      </c>
      <c r="AD27" s="38" t="str">
        <f>IF(E27="○",IF('消耗品リスト (Greif_FX・AP)(Sort)'!N26=0,"-",'消耗品リスト (Greif_FX・AP)(Sort)'!N26),"-")</f>
        <v>-</v>
      </c>
      <c r="AE27" s="97" t="s">
        <v>1209</v>
      </c>
      <c r="AF27" s="97" t="s">
        <v>1209</v>
      </c>
      <c r="AG27" s="97" t="s">
        <v>1209</v>
      </c>
      <c r="AH27" s="97" t="s">
        <v>1209</v>
      </c>
      <c r="AI27" s="97" t="s">
        <v>1209</v>
      </c>
      <c r="AJ27" s="97" t="s">
        <v>1209</v>
      </c>
      <c r="AK27" s="97" t="s">
        <v>1209</v>
      </c>
      <c r="AL27" s="38" t="str">
        <f>IF(E27="○",_xlfn.SWITCH('消耗品リスト (Greif_FX・AP)(Sort)'!AB26,"○","○","-","-","×"),"-")</f>
        <v>-</v>
      </c>
      <c r="AM27" s="35"/>
    </row>
    <row r="28" spans="3:39" ht="12" thickBot="1">
      <c r="C28" s="32">
        <v>22</v>
      </c>
      <c r="D28" s="33" t="str">
        <f>'消耗品リスト (Greif_FX・AP)(Sort)'!D27</f>
        <v>フィードローラー5(トレイ5用)</v>
      </c>
      <c r="E28" s="34" t="str">
        <f>_xlfn.SWITCH('消耗品リスト (Greif_FX・AP)(Sort)'!G27,"○","○","×","-","-","-")</f>
        <v>-</v>
      </c>
      <c r="F28" s="34" t="str">
        <f>IF(E28="○",'消耗品リスト (Greif_FX・AP)(Sort)'!J27,"-")</f>
        <v>-</v>
      </c>
      <c r="G28" s="34" t="str">
        <f>IF(E28="○",'消耗品リスト (Greif_FX・AP)(Sort)'!K27,"-")</f>
        <v>-</v>
      </c>
      <c r="H28" s="34" t="str">
        <f>IF(E28="○",'消耗品リスト (Greif_FX・AP)(Sort)'!K27,"-")</f>
        <v>-</v>
      </c>
      <c r="I28" s="34" t="str">
        <f>IF(E28="○",'消耗品リスト (Greif_FX・AP)(Sort)'!K27,"-")</f>
        <v>-</v>
      </c>
      <c r="J28" s="34" t="str">
        <f>IF(E28="○",IF('消耗品リスト (Greif_FX・AP)(Sort)'!L27=0,"-",'消耗品リスト (Greif_FX・AP)(Sort)'!L27),"-")</f>
        <v>-</v>
      </c>
      <c r="K28" s="34" t="str">
        <f>IF(E28="○",IF('消耗品リスト (Greif_FX・AP)(Sort)'!M27=0,"-",'消耗品リスト (Greif_FX・AP)(Sort)'!M27),"-")</f>
        <v>-</v>
      </c>
      <c r="L28" s="59" t="s">
        <v>397</v>
      </c>
      <c r="M28" s="34" t="str">
        <f>IF(E28="○",IF('消耗品リスト (Greif_FX・AP)(Sort)'!Y27=0,"-",'消耗品リスト (Greif_FX・AP)(Sort)'!Y27),"-")</f>
        <v>-</v>
      </c>
      <c r="N28" s="34" t="str">
        <f>IF(E28="○",'消耗品リスト (Greif_FX・AP)(Sort)'!Z27,"-")</f>
        <v>-</v>
      </c>
      <c r="O28" s="34" t="str">
        <f>IF(E28="○",'消耗品リスト (Greif_FX・AP)(Sort)'!AA27,"-")</f>
        <v>-</v>
      </c>
      <c r="P28" s="34" t="str">
        <f>IF(E28="○",'消耗品リスト (Greif_FX・AP)(Sort)'!Z27,"-")</f>
        <v>-</v>
      </c>
      <c r="Q28" s="34" t="str">
        <f>IF(E28="○",'消耗品リスト (Greif_FX・AP)(Sort)'!AA27,"-")</f>
        <v>-</v>
      </c>
      <c r="R28" s="34" t="str">
        <f>IF(E28="○",'消耗品リスト (Greif_FX・AP)(Sort)'!Z27,"-")</f>
        <v>-</v>
      </c>
      <c r="S28" s="34" t="str">
        <f>IF(E28="○",'消耗品リスト (Greif_FX・AP)(Sort)'!AA27,"-")</f>
        <v>-</v>
      </c>
      <c r="T28" s="59" t="s">
        <v>397</v>
      </c>
      <c r="U28" s="34" t="str">
        <f>IF(E28="○",IF('消耗品リスト (Greif_FX・AP)(Sort)'!T27=0,"-",'消耗品リスト (Greif_FX・AP)(Sort)'!T27),"-")</f>
        <v>-</v>
      </c>
      <c r="V28" s="34" t="str">
        <f>IF(E28="○",IF('消耗品リスト (Greif_FX・AP)(Sort)'!U27=0,"-",'消耗品リスト (Greif_FX・AP)(Sort)'!U27),"-")</f>
        <v>-</v>
      </c>
      <c r="W28" s="34" t="str">
        <f>IF(E28="○",IF('消耗品リスト (Greif_FX・AP)(Sort)'!V27=0,"-",'消耗品リスト (Greif_FX・AP)(Sort)'!V27),"-")</f>
        <v>-</v>
      </c>
      <c r="X28" s="34" t="str">
        <f>IF(E28="○",IF('消耗品リスト (Greif_FX・AP)(Sort)'!W27=0,"-",'消耗品リスト (Greif_FX・AP)(Sort)'!W27),"-")</f>
        <v>-</v>
      </c>
      <c r="Y28" s="34" t="str">
        <f>IF(E28="○",IF('消耗品リスト (Greif_FX・AP)(Sort)'!X27=0,"-",'消耗品リスト (Greif_FX・AP)(Sort)'!X27),"-")</f>
        <v>-</v>
      </c>
      <c r="Z28" s="34" t="str">
        <f>IF(E28="○",IF('消耗品リスト (Greif_FX・AP)(Sort)'!P27=0,"-",'消耗品リスト (Greif_FX・AP)(Sort)'!P27),"-")</f>
        <v>-</v>
      </c>
      <c r="AA28" s="34" t="str">
        <f>IF(E28="○",IF('消耗品リスト (Greif_FX・AP)(Sort)'!R27=0,"-",'消耗品リスト (Greif_FX・AP)(Sort)'!R27),"-")</f>
        <v>-</v>
      </c>
      <c r="AB28" s="34" t="str">
        <f>IF(E28="○",IF('消耗品リスト (Greif_FX・AP)(Sort)'!S27=0,"-",'消耗品リスト (Greif_FX・AP)(Sort)'!S27),"-")</f>
        <v>-</v>
      </c>
      <c r="AC28" s="97" t="s">
        <v>1209</v>
      </c>
      <c r="AD28" s="38" t="str">
        <f>IF(E28="○",IF('消耗品リスト (Greif_FX・AP)(Sort)'!N27=0,"-",'消耗品リスト (Greif_FX・AP)(Sort)'!N27),"-")</f>
        <v>-</v>
      </c>
      <c r="AE28" s="97" t="s">
        <v>1209</v>
      </c>
      <c r="AF28" s="97" t="s">
        <v>1209</v>
      </c>
      <c r="AG28" s="97" t="s">
        <v>1209</v>
      </c>
      <c r="AH28" s="97" t="s">
        <v>1209</v>
      </c>
      <c r="AI28" s="97" t="s">
        <v>1209</v>
      </c>
      <c r="AJ28" s="97" t="s">
        <v>1209</v>
      </c>
      <c r="AK28" s="97" t="s">
        <v>1209</v>
      </c>
      <c r="AL28" s="38" t="str">
        <f>IF(E28="○",_xlfn.SWITCH('消耗品リスト (Greif_FX・AP)(Sort)'!AB27,"○","○","-","-","×"),"-")</f>
        <v>-</v>
      </c>
      <c r="AM28" s="35"/>
    </row>
    <row r="29" spans="3:39" ht="12" thickBot="1">
      <c r="C29" s="32">
        <v>23</v>
      </c>
      <c r="D29" s="33" t="str">
        <f>'消耗品リスト (Greif_FX・AP)(Sort)'!D28</f>
        <v>フィードローラー(1段HCF用)</v>
      </c>
      <c r="E29" s="34" t="str">
        <f>_xlfn.SWITCH('消耗品リスト (Greif_FX・AP)(Sort)'!G28,"○","○","×","-","-","-")</f>
        <v>-</v>
      </c>
      <c r="F29" s="34" t="str">
        <f>IF(E29="○",'消耗品リスト (Greif_FX・AP)(Sort)'!J28,"-")</f>
        <v>-</v>
      </c>
      <c r="G29" s="34" t="str">
        <f>IF(E29="○",'消耗品リスト (Greif_FX・AP)(Sort)'!K28,"-")</f>
        <v>-</v>
      </c>
      <c r="H29" s="34" t="str">
        <f>IF(E29="○",'消耗品リスト (Greif_FX・AP)(Sort)'!K28,"-")</f>
        <v>-</v>
      </c>
      <c r="I29" s="34" t="str">
        <f>IF(E29="○",'消耗品リスト (Greif_FX・AP)(Sort)'!K28,"-")</f>
        <v>-</v>
      </c>
      <c r="J29" s="34" t="str">
        <f>IF(E29="○",IF('消耗品リスト (Greif_FX・AP)(Sort)'!L28=0,"-",'消耗品リスト (Greif_FX・AP)(Sort)'!L28),"-")</f>
        <v>-</v>
      </c>
      <c r="K29" s="34" t="str">
        <f>IF(E29="○",IF('消耗品リスト (Greif_FX・AP)(Sort)'!M28=0,"-",'消耗品リスト (Greif_FX・AP)(Sort)'!M28),"-")</f>
        <v>-</v>
      </c>
      <c r="L29" s="59" t="s">
        <v>397</v>
      </c>
      <c r="M29" s="34" t="str">
        <f>IF(E29="○",IF('消耗品リスト (Greif_FX・AP)(Sort)'!Y28=0,"-",'消耗品リスト (Greif_FX・AP)(Sort)'!Y28),"-")</f>
        <v>-</v>
      </c>
      <c r="N29" s="34" t="str">
        <f>IF(E29="○",'消耗品リスト (Greif_FX・AP)(Sort)'!Z28,"-")</f>
        <v>-</v>
      </c>
      <c r="O29" s="34" t="str">
        <f>IF(E29="○",'消耗品リスト (Greif_FX・AP)(Sort)'!AA28,"-")</f>
        <v>-</v>
      </c>
      <c r="P29" s="34" t="str">
        <f>IF(E29="○",'消耗品リスト (Greif_FX・AP)(Sort)'!Z28,"-")</f>
        <v>-</v>
      </c>
      <c r="Q29" s="34" t="str">
        <f>IF(E29="○",'消耗品リスト (Greif_FX・AP)(Sort)'!AA28,"-")</f>
        <v>-</v>
      </c>
      <c r="R29" s="34" t="str">
        <f>IF(E29="○",'消耗品リスト (Greif_FX・AP)(Sort)'!Z28,"-")</f>
        <v>-</v>
      </c>
      <c r="S29" s="34" t="str">
        <f>IF(E29="○",'消耗品リスト (Greif_FX・AP)(Sort)'!AA28,"-")</f>
        <v>-</v>
      </c>
      <c r="T29" s="59" t="s">
        <v>397</v>
      </c>
      <c r="U29" s="34" t="str">
        <f>IF(E29="○",IF('消耗品リスト (Greif_FX・AP)(Sort)'!T28=0,"-",'消耗品リスト (Greif_FX・AP)(Sort)'!T28),"-")</f>
        <v>-</v>
      </c>
      <c r="V29" s="34" t="str">
        <f>IF(E29="○",IF('消耗品リスト (Greif_FX・AP)(Sort)'!U28=0,"-",'消耗品リスト (Greif_FX・AP)(Sort)'!U28),"-")</f>
        <v>-</v>
      </c>
      <c r="W29" s="34" t="str">
        <f>IF(E29="○",IF('消耗品リスト (Greif_FX・AP)(Sort)'!V28=0,"-",'消耗品リスト (Greif_FX・AP)(Sort)'!V28),"-")</f>
        <v>-</v>
      </c>
      <c r="X29" s="34" t="str">
        <f>IF(E29="○",IF('消耗品リスト (Greif_FX・AP)(Sort)'!W28=0,"-",'消耗品リスト (Greif_FX・AP)(Sort)'!W28),"-")</f>
        <v>-</v>
      </c>
      <c r="Y29" s="34" t="str">
        <f>IF(E29="○",IF('消耗品リスト (Greif_FX・AP)(Sort)'!X28=0,"-",'消耗品リスト (Greif_FX・AP)(Sort)'!X28),"-")</f>
        <v>-</v>
      </c>
      <c r="Z29" s="34" t="str">
        <f>IF(E29="○",IF('消耗品リスト (Greif_FX・AP)(Sort)'!P28=0,"-",'消耗品リスト (Greif_FX・AP)(Sort)'!P28),"-")</f>
        <v>-</v>
      </c>
      <c r="AA29" s="34" t="str">
        <f>IF(E29="○",IF('消耗品リスト (Greif_FX・AP)(Sort)'!R28=0,"-",'消耗品リスト (Greif_FX・AP)(Sort)'!R28),"-")</f>
        <v>-</v>
      </c>
      <c r="AB29" s="34" t="str">
        <f>IF(E29="○",IF('消耗品リスト (Greif_FX・AP)(Sort)'!S28=0,"-",'消耗品リスト (Greif_FX・AP)(Sort)'!S28),"-")</f>
        <v>-</v>
      </c>
      <c r="AC29" s="97" t="s">
        <v>1209</v>
      </c>
      <c r="AD29" s="38" t="str">
        <f>IF(E29="○",IF('消耗品リスト (Greif_FX・AP)(Sort)'!N28=0,"-",'消耗品リスト (Greif_FX・AP)(Sort)'!N28),"-")</f>
        <v>-</v>
      </c>
      <c r="AE29" s="97" t="s">
        <v>1209</v>
      </c>
      <c r="AF29" s="97" t="s">
        <v>1209</v>
      </c>
      <c r="AG29" s="97" t="s">
        <v>1209</v>
      </c>
      <c r="AH29" s="97" t="s">
        <v>1209</v>
      </c>
      <c r="AI29" s="97" t="s">
        <v>1209</v>
      </c>
      <c r="AJ29" s="97" t="s">
        <v>1209</v>
      </c>
      <c r="AK29" s="97" t="s">
        <v>1209</v>
      </c>
      <c r="AL29" s="38" t="str">
        <f>IF(E29="○",_xlfn.SWITCH('消耗品リスト (Greif_FX・AP)(Sort)'!AB28,"○","○","-","-","×"),"-")</f>
        <v>-</v>
      </c>
      <c r="AM29" s="35"/>
    </row>
    <row r="30" spans="3:39" ht="12" thickBot="1">
      <c r="C30" s="32">
        <v>24</v>
      </c>
      <c r="D30" s="33" t="str">
        <f>'消耗品リスト (Greif_FX・AP)(Sort)'!D29</f>
        <v>HCF1(上段) Feed/Nudger/Retard Roll</v>
      </c>
      <c r="E30" s="34" t="str">
        <f>_xlfn.SWITCH('消耗品リスト (Greif_FX・AP)(Sort)'!G29,"○","○","×","-","-","-")</f>
        <v>-</v>
      </c>
      <c r="F30" s="34" t="str">
        <f>IF(E30="○",'消耗品リスト (Greif_FX・AP)(Sort)'!J29,"-")</f>
        <v>-</v>
      </c>
      <c r="G30" s="34" t="str">
        <f>IF(E30="○",'消耗品リスト (Greif_FX・AP)(Sort)'!K29,"-")</f>
        <v>-</v>
      </c>
      <c r="H30" s="34" t="str">
        <f>IF(E30="○",'消耗品リスト (Greif_FX・AP)(Sort)'!K29,"-")</f>
        <v>-</v>
      </c>
      <c r="I30" s="34" t="str">
        <f>IF(E30="○",'消耗品リスト (Greif_FX・AP)(Sort)'!K29,"-")</f>
        <v>-</v>
      </c>
      <c r="J30" s="34" t="str">
        <f>IF(E30="○",IF('消耗品リスト (Greif_FX・AP)(Sort)'!L29=0,"-",'消耗品リスト (Greif_FX・AP)(Sort)'!L29),"-")</f>
        <v>-</v>
      </c>
      <c r="K30" s="34" t="str">
        <f>IF(E30="○",IF('消耗品リスト (Greif_FX・AP)(Sort)'!M29=0,"-",'消耗品リスト (Greif_FX・AP)(Sort)'!M29),"-")</f>
        <v>-</v>
      </c>
      <c r="L30" s="59" t="s">
        <v>397</v>
      </c>
      <c r="M30" s="34" t="str">
        <f>IF(E30="○",IF('消耗品リスト (Greif_FX・AP)(Sort)'!Y29=0,"-",'消耗品リスト (Greif_FX・AP)(Sort)'!Y29),"-")</f>
        <v>-</v>
      </c>
      <c r="N30" s="34" t="str">
        <f>IF(E30="○",'消耗品リスト (Greif_FX・AP)(Sort)'!Z29,"-")</f>
        <v>-</v>
      </c>
      <c r="O30" s="34" t="str">
        <f>IF(E30="○",'消耗品リスト (Greif_FX・AP)(Sort)'!AA29,"-")</f>
        <v>-</v>
      </c>
      <c r="P30" s="34" t="str">
        <f>IF(E30="○",'消耗品リスト (Greif_FX・AP)(Sort)'!Z29,"-")</f>
        <v>-</v>
      </c>
      <c r="Q30" s="34" t="str">
        <f>IF(E30="○",'消耗品リスト (Greif_FX・AP)(Sort)'!AA29,"-")</f>
        <v>-</v>
      </c>
      <c r="R30" s="34" t="str">
        <f>IF(E30="○",'消耗品リスト (Greif_FX・AP)(Sort)'!Z29,"-")</f>
        <v>-</v>
      </c>
      <c r="S30" s="34" t="str">
        <f>IF(E30="○",'消耗品リスト (Greif_FX・AP)(Sort)'!AA29,"-")</f>
        <v>-</v>
      </c>
      <c r="T30" s="59" t="s">
        <v>397</v>
      </c>
      <c r="U30" s="34" t="str">
        <f>IF(E30="○",IF('消耗品リスト (Greif_FX・AP)(Sort)'!T29=0,"-",'消耗品リスト (Greif_FX・AP)(Sort)'!T29),"-")</f>
        <v>-</v>
      </c>
      <c r="V30" s="34" t="str">
        <f>IF(E30="○",IF('消耗品リスト (Greif_FX・AP)(Sort)'!U29=0,"-",'消耗品リスト (Greif_FX・AP)(Sort)'!U29),"-")</f>
        <v>-</v>
      </c>
      <c r="W30" s="34" t="str">
        <f>IF(E30="○",IF('消耗品リスト (Greif_FX・AP)(Sort)'!V29=0,"-",'消耗品リスト (Greif_FX・AP)(Sort)'!V29),"-")</f>
        <v>-</v>
      </c>
      <c r="X30" s="34" t="str">
        <f>IF(E30="○",IF('消耗品リスト (Greif_FX・AP)(Sort)'!W29=0,"-",'消耗品リスト (Greif_FX・AP)(Sort)'!W29),"-")</f>
        <v>-</v>
      </c>
      <c r="Y30" s="34" t="str">
        <f>IF(E30="○",IF('消耗品リスト (Greif_FX・AP)(Sort)'!X29=0,"-",'消耗品リスト (Greif_FX・AP)(Sort)'!X29),"-")</f>
        <v>-</v>
      </c>
      <c r="Z30" s="34" t="str">
        <f>IF(E30="○",IF('消耗品リスト (Greif_FX・AP)(Sort)'!P29=0,"-",'消耗品リスト (Greif_FX・AP)(Sort)'!P29),"-")</f>
        <v>-</v>
      </c>
      <c r="AA30" s="34" t="str">
        <f>IF(E30="○",IF('消耗品リスト (Greif_FX・AP)(Sort)'!R29=0,"-",'消耗品リスト (Greif_FX・AP)(Sort)'!R29),"-")</f>
        <v>-</v>
      </c>
      <c r="AB30" s="34" t="str">
        <f>IF(E30="○",IF('消耗品リスト (Greif_FX・AP)(Sort)'!S29=0,"-",'消耗品リスト (Greif_FX・AP)(Sort)'!S29),"-")</f>
        <v>-</v>
      </c>
      <c r="AC30" s="97" t="s">
        <v>1209</v>
      </c>
      <c r="AD30" s="38" t="str">
        <f>IF(E30="○",IF('消耗品リスト (Greif_FX・AP)(Sort)'!N29=0,"-",'消耗品リスト (Greif_FX・AP)(Sort)'!N29),"-")</f>
        <v>-</v>
      </c>
      <c r="AE30" s="97" t="s">
        <v>1209</v>
      </c>
      <c r="AF30" s="97" t="s">
        <v>1209</v>
      </c>
      <c r="AG30" s="97" t="s">
        <v>1209</v>
      </c>
      <c r="AH30" s="97" t="s">
        <v>1209</v>
      </c>
      <c r="AI30" s="97" t="s">
        <v>1209</v>
      </c>
      <c r="AJ30" s="97" t="s">
        <v>1209</v>
      </c>
      <c r="AK30" s="97" t="s">
        <v>1209</v>
      </c>
      <c r="AL30" s="38" t="str">
        <f>IF(E30="○",_xlfn.SWITCH('消耗品リスト (Greif_FX・AP)(Sort)'!AB29,"○","○","-","-","×"),"-")</f>
        <v>-</v>
      </c>
      <c r="AM30" s="35"/>
    </row>
    <row r="31" spans="3:39" ht="12" thickBot="1">
      <c r="C31" s="32">
        <v>25</v>
      </c>
      <c r="D31" s="33" t="str">
        <f>'消耗品リスト (Greif_FX・AP)(Sort)'!D30</f>
        <v>HCF1(下段) Feed/Nudger/Retard Roll</v>
      </c>
      <c r="E31" s="34" t="str">
        <f>_xlfn.SWITCH('消耗品リスト (Greif_FX・AP)(Sort)'!G30,"○","○","×","-","-","-")</f>
        <v>-</v>
      </c>
      <c r="F31" s="34" t="str">
        <f>IF(E31="○",'消耗品リスト (Greif_FX・AP)(Sort)'!J30,"-")</f>
        <v>-</v>
      </c>
      <c r="G31" s="34" t="str">
        <f>IF(E31="○",'消耗品リスト (Greif_FX・AP)(Sort)'!K30,"-")</f>
        <v>-</v>
      </c>
      <c r="H31" s="34" t="str">
        <f>IF(E31="○",'消耗品リスト (Greif_FX・AP)(Sort)'!K30,"-")</f>
        <v>-</v>
      </c>
      <c r="I31" s="34" t="str">
        <f>IF(E31="○",'消耗品リスト (Greif_FX・AP)(Sort)'!K30,"-")</f>
        <v>-</v>
      </c>
      <c r="J31" s="34" t="str">
        <f>IF(E31="○",IF('消耗品リスト (Greif_FX・AP)(Sort)'!L30=0,"-",'消耗品リスト (Greif_FX・AP)(Sort)'!L30),"-")</f>
        <v>-</v>
      </c>
      <c r="K31" s="34" t="str">
        <f>IF(E31="○",IF('消耗品リスト (Greif_FX・AP)(Sort)'!M30=0,"-",'消耗品リスト (Greif_FX・AP)(Sort)'!M30),"-")</f>
        <v>-</v>
      </c>
      <c r="L31" s="59" t="s">
        <v>397</v>
      </c>
      <c r="M31" s="34" t="str">
        <f>IF(E31="○",IF('消耗品リスト (Greif_FX・AP)(Sort)'!Y30=0,"-",'消耗品リスト (Greif_FX・AP)(Sort)'!Y30),"-")</f>
        <v>-</v>
      </c>
      <c r="N31" s="34" t="str">
        <f>IF(E31="○",'消耗品リスト (Greif_FX・AP)(Sort)'!Z30,"-")</f>
        <v>-</v>
      </c>
      <c r="O31" s="34" t="str">
        <f>IF(E31="○",'消耗品リスト (Greif_FX・AP)(Sort)'!AA30,"-")</f>
        <v>-</v>
      </c>
      <c r="P31" s="34" t="str">
        <f>IF(E31="○",'消耗品リスト (Greif_FX・AP)(Sort)'!Z30,"-")</f>
        <v>-</v>
      </c>
      <c r="Q31" s="34" t="str">
        <f>IF(E31="○",'消耗品リスト (Greif_FX・AP)(Sort)'!AA30,"-")</f>
        <v>-</v>
      </c>
      <c r="R31" s="34" t="str">
        <f>IF(E31="○",'消耗品リスト (Greif_FX・AP)(Sort)'!Z30,"-")</f>
        <v>-</v>
      </c>
      <c r="S31" s="34" t="str">
        <f>IF(E31="○",'消耗品リスト (Greif_FX・AP)(Sort)'!AA30,"-")</f>
        <v>-</v>
      </c>
      <c r="T31" s="59" t="s">
        <v>397</v>
      </c>
      <c r="U31" s="34" t="str">
        <f>IF(E31="○",IF('消耗品リスト (Greif_FX・AP)(Sort)'!T30=0,"-",'消耗品リスト (Greif_FX・AP)(Sort)'!T30),"-")</f>
        <v>-</v>
      </c>
      <c r="V31" s="34" t="str">
        <f>IF(E31="○",IF('消耗品リスト (Greif_FX・AP)(Sort)'!U30=0,"-",'消耗品リスト (Greif_FX・AP)(Sort)'!U30),"-")</f>
        <v>-</v>
      </c>
      <c r="W31" s="34" t="str">
        <f>IF(E31="○",IF('消耗品リスト (Greif_FX・AP)(Sort)'!V30=0,"-",'消耗品リスト (Greif_FX・AP)(Sort)'!V30),"-")</f>
        <v>-</v>
      </c>
      <c r="X31" s="34" t="str">
        <f>IF(E31="○",IF('消耗品リスト (Greif_FX・AP)(Sort)'!W30=0,"-",'消耗品リスト (Greif_FX・AP)(Sort)'!W30),"-")</f>
        <v>-</v>
      </c>
      <c r="Y31" s="34" t="str">
        <f>IF(E31="○",IF('消耗品リスト (Greif_FX・AP)(Sort)'!X30=0,"-",'消耗品リスト (Greif_FX・AP)(Sort)'!X30),"-")</f>
        <v>-</v>
      </c>
      <c r="Z31" s="34" t="str">
        <f>IF(E31="○",IF('消耗品リスト (Greif_FX・AP)(Sort)'!P30=0,"-",'消耗品リスト (Greif_FX・AP)(Sort)'!P30),"-")</f>
        <v>-</v>
      </c>
      <c r="AA31" s="34" t="str">
        <f>IF(E31="○",IF('消耗品リスト (Greif_FX・AP)(Sort)'!R30=0,"-",'消耗品リスト (Greif_FX・AP)(Sort)'!R30),"-")</f>
        <v>-</v>
      </c>
      <c r="AB31" s="34" t="str">
        <f>IF(E31="○",IF('消耗品リスト (Greif_FX・AP)(Sort)'!S30=0,"-",'消耗品リスト (Greif_FX・AP)(Sort)'!S30),"-")</f>
        <v>-</v>
      </c>
      <c r="AC31" s="97" t="s">
        <v>1209</v>
      </c>
      <c r="AD31" s="38" t="str">
        <f>IF(E31="○",IF('消耗品リスト (Greif_FX・AP)(Sort)'!N30=0,"-",'消耗品リスト (Greif_FX・AP)(Sort)'!N30),"-")</f>
        <v>-</v>
      </c>
      <c r="AE31" s="97" t="s">
        <v>1209</v>
      </c>
      <c r="AF31" s="97" t="s">
        <v>1209</v>
      </c>
      <c r="AG31" s="97" t="s">
        <v>1209</v>
      </c>
      <c r="AH31" s="97" t="s">
        <v>1209</v>
      </c>
      <c r="AI31" s="97" t="s">
        <v>1209</v>
      </c>
      <c r="AJ31" s="97" t="s">
        <v>1209</v>
      </c>
      <c r="AK31" s="97" t="s">
        <v>1209</v>
      </c>
      <c r="AL31" s="38" t="str">
        <f>IF(E31="○",_xlfn.SWITCH('消耗品リスト (Greif_FX・AP)(Sort)'!AB30,"○","○","-","-","×"),"-")</f>
        <v>-</v>
      </c>
      <c r="AM31" s="35"/>
    </row>
    <row r="32" spans="3:39" ht="12" thickBot="1">
      <c r="C32" s="32">
        <v>26</v>
      </c>
      <c r="D32" s="33" t="str">
        <f>'消耗品リスト (Greif_FX・AP)(Sort)'!D31</f>
        <v>HCF2(上段) Feed/Nudger/Retard Roll</v>
      </c>
      <c r="E32" s="34" t="str">
        <f>_xlfn.SWITCH('消耗品リスト (Greif_FX・AP)(Sort)'!G31,"○","○","×","-","-","-")</f>
        <v>-</v>
      </c>
      <c r="F32" s="34" t="str">
        <f>IF(E32="○",'消耗品リスト (Greif_FX・AP)(Sort)'!J31,"-")</f>
        <v>-</v>
      </c>
      <c r="G32" s="34" t="str">
        <f>IF(E32="○",'消耗品リスト (Greif_FX・AP)(Sort)'!K31,"-")</f>
        <v>-</v>
      </c>
      <c r="H32" s="34" t="str">
        <f>IF(E32="○",'消耗品リスト (Greif_FX・AP)(Sort)'!K31,"-")</f>
        <v>-</v>
      </c>
      <c r="I32" s="34" t="str">
        <f>IF(E32="○",'消耗品リスト (Greif_FX・AP)(Sort)'!K31,"-")</f>
        <v>-</v>
      </c>
      <c r="J32" s="34" t="str">
        <f>IF(E32="○",IF('消耗品リスト (Greif_FX・AP)(Sort)'!L31=0,"-",'消耗品リスト (Greif_FX・AP)(Sort)'!L31),"-")</f>
        <v>-</v>
      </c>
      <c r="K32" s="34" t="str">
        <f>IF(E32="○",IF('消耗品リスト (Greif_FX・AP)(Sort)'!M31=0,"-",'消耗品リスト (Greif_FX・AP)(Sort)'!M31),"-")</f>
        <v>-</v>
      </c>
      <c r="L32" s="59" t="s">
        <v>397</v>
      </c>
      <c r="M32" s="34" t="str">
        <f>IF(E32="○",IF('消耗品リスト (Greif_FX・AP)(Sort)'!Y31=0,"-",'消耗品リスト (Greif_FX・AP)(Sort)'!Y31),"-")</f>
        <v>-</v>
      </c>
      <c r="N32" s="34" t="str">
        <f>IF(E32="○",'消耗品リスト (Greif_FX・AP)(Sort)'!Z31,"-")</f>
        <v>-</v>
      </c>
      <c r="O32" s="34" t="str">
        <f>IF(E32="○",'消耗品リスト (Greif_FX・AP)(Sort)'!AA31,"-")</f>
        <v>-</v>
      </c>
      <c r="P32" s="34" t="str">
        <f>IF(E32="○",'消耗品リスト (Greif_FX・AP)(Sort)'!Z31,"-")</f>
        <v>-</v>
      </c>
      <c r="Q32" s="34" t="str">
        <f>IF(E32="○",'消耗品リスト (Greif_FX・AP)(Sort)'!AA31,"-")</f>
        <v>-</v>
      </c>
      <c r="R32" s="34" t="str">
        <f>IF(E32="○",'消耗品リスト (Greif_FX・AP)(Sort)'!Z31,"-")</f>
        <v>-</v>
      </c>
      <c r="S32" s="34" t="str">
        <f>IF(E32="○",'消耗品リスト (Greif_FX・AP)(Sort)'!AA31,"-")</f>
        <v>-</v>
      </c>
      <c r="T32" s="59" t="s">
        <v>397</v>
      </c>
      <c r="U32" s="34" t="str">
        <f>IF(E32="○",IF('消耗品リスト (Greif_FX・AP)(Sort)'!T31=0,"-",'消耗品リスト (Greif_FX・AP)(Sort)'!T31),"-")</f>
        <v>-</v>
      </c>
      <c r="V32" s="34" t="str">
        <f>IF(E32="○",IF('消耗品リスト (Greif_FX・AP)(Sort)'!U31=0,"-",'消耗品リスト (Greif_FX・AP)(Sort)'!U31),"-")</f>
        <v>-</v>
      </c>
      <c r="W32" s="34" t="str">
        <f>IF(E32="○",IF('消耗品リスト (Greif_FX・AP)(Sort)'!V31=0,"-",'消耗品リスト (Greif_FX・AP)(Sort)'!V31),"-")</f>
        <v>-</v>
      </c>
      <c r="X32" s="34" t="str">
        <f>IF(E32="○",IF('消耗品リスト (Greif_FX・AP)(Sort)'!W31=0,"-",'消耗品リスト (Greif_FX・AP)(Sort)'!W31),"-")</f>
        <v>-</v>
      </c>
      <c r="Y32" s="34" t="str">
        <f>IF(E32="○",IF('消耗品リスト (Greif_FX・AP)(Sort)'!X31=0,"-",'消耗品リスト (Greif_FX・AP)(Sort)'!X31),"-")</f>
        <v>-</v>
      </c>
      <c r="Z32" s="34" t="str">
        <f>IF(E32="○",IF('消耗品リスト (Greif_FX・AP)(Sort)'!P31=0,"-",'消耗品リスト (Greif_FX・AP)(Sort)'!P31),"-")</f>
        <v>-</v>
      </c>
      <c r="AA32" s="34" t="str">
        <f>IF(E32="○",IF('消耗品リスト (Greif_FX・AP)(Sort)'!R31=0,"-",'消耗品リスト (Greif_FX・AP)(Sort)'!R31),"-")</f>
        <v>-</v>
      </c>
      <c r="AB32" s="34" t="str">
        <f>IF(E32="○",IF('消耗品リスト (Greif_FX・AP)(Sort)'!S31=0,"-",'消耗品リスト (Greif_FX・AP)(Sort)'!S31),"-")</f>
        <v>-</v>
      </c>
      <c r="AC32" s="97" t="s">
        <v>1209</v>
      </c>
      <c r="AD32" s="38" t="str">
        <f>IF(E32="○",IF('消耗品リスト (Greif_FX・AP)(Sort)'!N31=0,"-",'消耗品リスト (Greif_FX・AP)(Sort)'!N31),"-")</f>
        <v>-</v>
      </c>
      <c r="AE32" s="97" t="s">
        <v>1209</v>
      </c>
      <c r="AF32" s="97" t="s">
        <v>1209</v>
      </c>
      <c r="AG32" s="97" t="s">
        <v>1209</v>
      </c>
      <c r="AH32" s="97" t="s">
        <v>1209</v>
      </c>
      <c r="AI32" s="97" t="s">
        <v>1209</v>
      </c>
      <c r="AJ32" s="97" t="s">
        <v>1209</v>
      </c>
      <c r="AK32" s="97" t="s">
        <v>1209</v>
      </c>
      <c r="AL32" s="38" t="str">
        <f>IF(E32="○",_xlfn.SWITCH('消耗品リスト (Greif_FX・AP)(Sort)'!AB31,"○","○","-","-","×"),"-")</f>
        <v>-</v>
      </c>
      <c r="AM32" s="35"/>
    </row>
    <row r="33" spans="3:39" ht="12" thickBot="1">
      <c r="C33" s="32">
        <v>27</v>
      </c>
      <c r="D33" s="33" t="str">
        <f>'消耗品リスト (Greif_FX・AP)(Sort)'!D32</f>
        <v>HCF2(下段) Feed/Nudger/Retard Roll</v>
      </c>
      <c r="E33" s="34" t="str">
        <f>_xlfn.SWITCH('消耗品リスト (Greif_FX・AP)(Sort)'!G32,"○","○","×","-","-","-")</f>
        <v>-</v>
      </c>
      <c r="F33" s="34" t="str">
        <f>IF(E33="○",'消耗品リスト (Greif_FX・AP)(Sort)'!J32,"-")</f>
        <v>-</v>
      </c>
      <c r="G33" s="34" t="str">
        <f>IF(E33="○",'消耗品リスト (Greif_FX・AP)(Sort)'!K32,"-")</f>
        <v>-</v>
      </c>
      <c r="H33" s="34" t="str">
        <f>IF(E33="○",'消耗品リスト (Greif_FX・AP)(Sort)'!K32,"-")</f>
        <v>-</v>
      </c>
      <c r="I33" s="34" t="str">
        <f>IF(E33="○",'消耗品リスト (Greif_FX・AP)(Sort)'!K32,"-")</f>
        <v>-</v>
      </c>
      <c r="J33" s="34" t="str">
        <f>IF(E33="○",IF('消耗品リスト (Greif_FX・AP)(Sort)'!L32=0,"-",'消耗品リスト (Greif_FX・AP)(Sort)'!L32),"-")</f>
        <v>-</v>
      </c>
      <c r="K33" s="34" t="str">
        <f>IF(E33="○",IF('消耗品リスト (Greif_FX・AP)(Sort)'!M32=0,"-",'消耗品リスト (Greif_FX・AP)(Sort)'!M32),"-")</f>
        <v>-</v>
      </c>
      <c r="L33" s="59" t="s">
        <v>397</v>
      </c>
      <c r="M33" s="34" t="str">
        <f>IF(E33="○",IF('消耗品リスト (Greif_FX・AP)(Sort)'!Y32=0,"-",'消耗品リスト (Greif_FX・AP)(Sort)'!Y32),"-")</f>
        <v>-</v>
      </c>
      <c r="N33" s="34" t="str">
        <f>IF(E33="○",'消耗品リスト (Greif_FX・AP)(Sort)'!Z32,"-")</f>
        <v>-</v>
      </c>
      <c r="O33" s="34" t="str">
        <f>IF(E33="○",'消耗品リスト (Greif_FX・AP)(Sort)'!AA32,"-")</f>
        <v>-</v>
      </c>
      <c r="P33" s="34" t="str">
        <f>IF(E33="○",'消耗品リスト (Greif_FX・AP)(Sort)'!Z32,"-")</f>
        <v>-</v>
      </c>
      <c r="Q33" s="34" t="str">
        <f>IF(E33="○",'消耗品リスト (Greif_FX・AP)(Sort)'!AA32,"-")</f>
        <v>-</v>
      </c>
      <c r="R33" s="34" t="str">
        <f>IF(E33="○",'消耗品リスト (Greif_FX・AP)(Sort)'!Z32,"-")</f>
        <v>-</v>
      </c>
      <c r="S33" s="34" t="str">
        <f>IF(E33="○",'消耗品リスト (Greif_FX・AP)(Sort)'!AA32,"-")</f>
        <v>-</v>
      </c>
      <c r="T33" s="59" t="s">
        <v>397</v>
      </c>
      <c r="U33" s="34" t="str">
        <f>IF(E33="○",IF('消耗品リスト (Greif_FX・AP)(Sort)'!T32=0,"-",'消耗品リスト (Greif_FX・AP)(Sort)'!T32),"-")</f>
        <v>-</v>
      </c>
      <c r="V33" s="34" t="str">
        <f>IF(E33="○",IF('消耗品リスト (Greif_FX・AP)(Sort)'!U32=0,"-",'消耗品リスト (Greif_FX・AP)(Sort)'!U32),"-")</f>
        <v>-</v>
      </c>
      <c r="W33" s="34" t="str">
        <f>IF(E33="○",IF('消耗品リスト (Greif_FX・AP)(Sort)'!V32=0,"-",'消耗品リスト (Greif_FX・AP)(Sort)'!V32),"-")</f>
        <v>-</v>
      </c>
      <c r="X33" s="34" t="str">
        <f>IF(E33="○",IF('消耗品リスト (Greif_FX・AP)(Sort)'!W32=0,"-",'消耗品リスト (Greif_FX・AP)(Sort)'!W32),"-")</f>
        <v>-</v>
      </c>
      <c r="Y33" s="34" t="str">
        <f>IF(E33="○",IF('消耗品リスト (Greif_FX・AP)(Sort)'!X32=0,"-",'消耗品リスト (Greif_FX・AP)(Sort)'!X32),"-")</f>
        <v>-</v>
      </c>
      <c r="Z33" s="34" t="str">
        <f>IF(E33="○",IF('消耗品リスト (Greif_FX・AP)(Sort)'!P32=0,"-",'消耗品リスト (Greif_FX・AP)(Sort)'!P32),"-")</f>
        <v>-</v>
      </c>
      <c r="AA33" s="34" t="str">
        <f>IF(E33="○",IF('消耗品リスト (Greif_FX・AP)(Sort)'!R32=0,"-",'消耗品リスト (Greif_FX・AP)(Sort)'!R32),"-")</f>
        <v>-</v>
      </c>
      <c r="AB33" s="34" t="str">
        <f>IF(E33="○",IF('消耗品リスト (Greif_FX・AP)(Sort)'!S32=0,"-",'消耗品リスト (Greif_FX・AP)(Sort)'!S32),"-")</f>
        <v>-</v>
      </c>
      <c r="AC33" s="97" t="s">
        <v>1209</v>
      </c>
      <c r="AD33" s="38" t="str">
        <f>IF(E33="○",IF('消耗品リスト (Greif_FX・AP)(Sort)'!N32=0,"-",'消耗品リスト (Greif_FX・AP)(Sort)'!N32),"-")</f>
        <v>-</v>
      </c>
      <c r="AE33" s="97" t="s">
        <v>1209</v>
      </c>
      <c r="AF33" s="97" t="s">
        <v>1209</v>
      </c>
      <c r="AG33" s="97" t="s">
        <v>1209</v>
      </c>
      <c r="AH33" s="97" t="s">
        <v>1209</v>
      </c>
      <c r="AI33" s="97" t="s">
        <v>1209</v>
      </c>
      <c r="AJ33" s="97" t="s">
        <v>1209</v>
      </c>
      <c r="AK33" s="97" t="s">
        <v>1209</v>
      </c>
      <c r="AL33" s="38" t="str">
        <f>IF(E33="○",_xlfn.SWITCH('消耗品リスト (Greif_FX・AP)(Sort)'!AB32,"○","○","-","-","×"),"-")</f>
        <v>-</v>
      </c>
      <c r="AM33" s="35"/>
    </row>
    <row r="34" spans="3:39" ht="12" thickBot="1">
      <c r="C34" s="32">
        <v>28</v>
      </c>
      <c r="D34" s="33" t="str">
        <f>'消耗品リスト (Greif_FX・AP)(Sort)'!D33</f>
        <v>IDT (IBTベルトユニットもこの値を使う)</v>
      </c>
      <c r="E34" s="34" t="str">
        <f>_xlfn.SWITCH('消耗品リスト (Greif_FX・AP)(Sort)'!G33,"○","○","×","-","-","-")</f>
        <v>-</v>
      </c>
      <c r="F34" s="34" t="str">
        <f>IF(E34="○",'消耗品リスト (Greif_FX・AP)(Sort)'!J33,"-")</f>
        <v>-</v>
      </c>
      <c r="G34" s="34" t="str">
        <f>IF(E34="○",'消耗品リスト (Greif_FX・AP)(Sort)'!K33,"-")</f>
        <v>-</v>
      </c>
      <c r="H34" s="34" t="str">
        <f>IF(E34="○",'消耗品リスト (Greif_FX・AP)(Sort)'!K33,"-")</f>
        <v>-</v>
      </c>
      <c r="I34" s="34" t="str">
        <f>IF(E34="○",'消耗品リスト (Greif_FX・AP)(Sort)'!K33,"-")</f>
        <v>-</v>
      </c>
      <c r="J34" s="34" t="str">
        <f>IF(E34="○",IF('消耗品リスト (Greif_FX・AP)(Sort)'!L33=0,"-",'消耗品リスト (Greif_FX・AP)(Sort)'!L33),"-")</f>
        <v>-</v>
      </c>
      <c r="K34" s="34" t="str">
        <f>IF(E34="○",IF('消耗品リスト (Greif_FX・AP)(Sort)'!M33=0,"-",'消耗品リスト (Greif_FX・AP)(Sort)'!M33),"-")</f>
        <v>-</v>
      </c>
      <c r="L34" s="59" t="s">
        <v>397</v>
      </c>
      <c r="M34" s="34" t="str">
        <f>IF(E34="○",IF('消耗品リスト (Greif_FX・AP)(Sort)'!Y33=0,"-",'消耗品リスト (Greif_FX・AP)(Sort)'!Y33),"-")</f>
        <v>-</v>
      </c>
      <c r="N34" s="34" t="str">
        <f>IF(E34="○",'消耗品リスト (Greif_FX・AP)(Sort)'!Z33,"-")</f>
        <v>-</v>
      </c>
      <c r="O34" s="34" t="str">
        <f>IF(E34="○",'消耗品リスト (Greif_FX・AP)(Sort)'!AA33,"-")</f>
        <v>-</v>
      </c>
      <c r="P34" s="34" t="str">
        <f>IF(E34="○",'消耗品リスト (Greif_FX・AP)(Sort)'!Z33,"-")</f>
        <v>-</v>
      </c>
      <c r="Q34" s="34" t="str">
        <f>IF(E34="○",'消耗品リスト (Greif_FX・AP)(Sort)'!AA33,"-")</f>
        <v>-</v>
      </c>
      <c r="R34" s="34" t="str">
        <f>IF(E34="○",'消耗品リスト (Greif_FX・AP)(Sort)'!Z33,"-")</f>
        <v>-</v>
      </c>
      <c r="S34" s="34" t="str">
        <f>IF(E34="○",'消耗品リスト (Greif_FX・AP)(Sort)'!AA33,"-")</f>
        <v>-</v>
      </c>
      <c r="T34" s="59" t="s">
        <v>397</v>
      </c>
      <c r="U34" s="34" t="str">
        <f>IF(E34="○",IF('消耗品リスト (Greif_FX・AP)(Sort)'!T33=0,"-",'消耗品リスト (Greif_FX・AP)(Sort)'!T33),"-")</f>
        <v>-</v>
      </c>
      <c r="V34" s="34" t="str">
        <f>IF(E34="○",IF('消耗品リスト (Greif_FX・AP)(Sort)'!U33=0,"-",'消耗品リスト (Greif_FX・AP)(Sort)'!U33),"-")</f>
        <v>-</v>
      </c>
      <c r="W34" s="34" t="str">
        <f>IF(E34="○",IF('消耗品リスト (Greif_FX・AP)(Sort)'!V33=0,"-",'消耗品リスト (Greif_FX・AP)(Sort)'!V33),"-")</f>
        <v>-</v>
      </c>
      <c r="X34" s="34" t="str">
        <f>IF(E34="○",IF('消耗品リスト (Greif_FX・AP)(Sort)'!W33=0,"-",'消耗品リスト (Greif_FX・AP)(Sort)'!W33),"-")</f>
        <v>-</v>
      </c>
      <c r="Y34" s="34" t="str">
        <f>IF(E34="○",IF('消耗品リスト (Greif_FX・AP)(Sort)'!X33=0,"-",'消耗品リスト (Greif_FX・AP)(Sort)'!X33),"-")</f>
        <v>-</v>
      </c>
      <c r="Z34" s="34" t="str">
        <f>IF(E34="○",IF('消耗品リスト (Greif_FX・AP)(Sort)'!P33=0,"-",'消耗品リスト (Greif_FX・AP)(Sort)'!P33),"-")</f>
        <v>-</v>
      </c>
      <c r="AA34" s="34" t="str">
        <f>IF(E34="○",IF('消耗品リスト (Greif_FX・AP)(Sort)'!R33=0,"-",'消耗品リスト (Greif_FX・AP)(Sort)'!R33),"-")</f>
        <v>-</v>
      </c>
      <c r="AB34" s="34" t="str">
        <f>IF(E34="○",IF('消耗品リスト (Greif_FX・AP)(Sort)'!S33=0,"-",'消耗品リスト (Greif_FX・AP)(Sort)'!S33),"-")</f>
        <v>-</v>
      </c>
      <c r="AC34" s="97" t="s">
        <v>1209</v>
      </c>
      <c r="AD34" s="38" t="str">
        <f>IF(E34="○",IF('消耗品リスト (Greif_FX・AP)(Sort)'!N33=0,"-",'消耗品リスト (Greif_FX・AP)(Sort)'!N33),"-")</f>
        <v>-</v>
      </c>
      <c r="AE34" s="97" t="s">
        <v>1209</v>
      </c>
      <c r="AF34" s="97" t="s">
        <v>1209</v>
      </c>
      <c r="AG34" s="97" t="s">
        <v>1209</v>
      </c>
      <c r="AH34" s="97" t="s">
        <v>1209</v>
      </c>
      <c r="AI34" s="97" t="s">
        <v>1209</v>
      </c>
      <c r="AJ34" s="97" t="s">
        <v>1209</v>
      </c>
      <c r="AK34" s="97" t="s">
        <v>1209</v>
      </c>
      <c r="AL34" s="38" t="str">
        <f>IF(E34="○",_xlfn.SWITCH('消耗品リスト (Greif_FX・AP)(Sort)'!AB33,"○","○","-","-","×"),"-")</f>
        <v>-</v>
      </c>
      <c r="AM34" s="35"/>
    </row>
    <row r="35" spans="3:39" ht="12" thickBot="1">
      <c r="C35" s="32">
        <v>29</v>
      </c>
      <c r="D35" s="33" t="str">
        <f>'消耗品リスト (Greif_FX・AP)(Sort)'!D34</f>
        <v>IBTベルトクリーナ</v>
      </c>
      <c r="E35" s="34" t="str">
        <f>_xlfn.SWITCH('消耗品リスト (Greif_FX・AP)(Sort)'!G34,"○","○","×","-","-","-")</f>
        <v>-</v>
      </c>
      <c r="F35" s="34" t="str">
        <f>IF(E35="○",'消耗品リスト (Greif_FX・AP)(Sort)'!J34,"-")</f>
        <v>-</v>
      </c>
      <c r="G35" s="34" t="str">
        <f>IF(E35="○",'消耗品リスト (Greif_FX・AP)(Sort)'!K34,"-")</f>
        <v>-</v>
      </c>
      <c r="H35" s="34" t="str">
        <f>IF(E35="○",'消耗品リスト (Greif_FX・AP)(Sort)'!K34,"-")</f>
        <v>-</v>
      </c>
      <c r="I35" s="34" t="str">
        <f>IF(E35="○",'消耗品リスト (Greif_FX・AP)(Sort)'!K34,"-")</f>
        <v>-</v>
      </c>
      <c r="J35" s="34" t="str">
        <f>IF(E35="○",IF('消耗品リスト (Greif_FX・AP)(Sort)'!L34=0,"-",'消耗品リスト (Greif_FX・AP)(Sort)'!L34),"-")</f>
        <v>-</v>
      </c>
      <c r="K35" s="34" t="str">
        <f>IF(E35="○",IF('消耗品リスト (Greif_FX・AP)(Sort)'!M34=0,"-",'消耗品リスト (Greif_FX・AP)(Sort)'!M34),"-")</f>
        <v>-</v>
      </c>
      <c r="L35" s="59" t="s">
        <v>397</v>
      </c>
      <c r="M35" s="34" t="str">
        <f>IF(E35="○",IF('消耗品リスト (Greif_FX・AP)(Sort)'!Y34=0,"-",'消耗品リスト (Greif_FX・AP)(Sort)'!Y34),"-")</f>
        <v>-</v>
      </c>
      <c r="N35" s="34" t="str">
        <f>IF(E35="○",'消耗品リスト (Greif_FX・AP)(Sort)'!Z34,"-")</f>
        <v>-</v>
      </c>
      <c r="O35" s="34" t="str">
        <f>IF(E35="○",'消耗品リスト (Greif_FX・AP)(Sort)'!AA34,"-")</f>
        <v>-</v>
      </c>
      <c r="P35" s="34" t="str">
        <f>IF(E35="○",'消耗品リスト (Greif_FX・AP)(Sort)'!Z34,"-")</f>
        <v>-</v>
      </c>
      <c r="Q35" s="34" t="str">
        <f>IF(E35="○",'消耗品リスト (Greif_FX・AP)(Sort)'!AA34,"-")</f>
        <v>-</v>
      </c>
      <c r="R35" s="34" t="str">
        <f>IF(E35="○",'消耗品リスト (Greif_FX・AP)(Sort)'!Z34,"-")</f>
        <v>-</v>
      </c>
      <c r="S35" s="34" t="str">
        <f>IF(E35="○",'消耗品リスト (Greif_FX・AP)(Sort)'!AA34,"-")</f>
        <v>-</v>
      </c>
      <c r="T35" s="59" t="s">
        <v>397</v>
      </c>
      <c r="U35" s="34" t="str">
        <f>IF(E35="○",IF('消耗品リスト (Greif_FX・AP)(Sort)'!T34=0,"-",'消耗品リスト (Greif_FX・AP)(Sort)'!T34),"-")</f>
        <v>-</v>
      </c>
      <c r="V35" s="34" t="str">
        <f>IF(E35="○",IF('消耗品リスト (Greif_FX・AP)(Sort)'!U34=0,"-",'消耗品リスト (Greif_FX・AP)(Sort)'!U34),"-")</f>
        <v>-</v>
      </c>
      <c r="W35" s="34" t="str">
        <f>IF(E35="○",IF('消耗品リスト (Greif_FX・AP)(Sort)'!V34=0,"-",'消耗品リスト (Greif_FX・AP)(Sort)'!V34),"-")</f>
        <v>-</v>
      </c>
      <c r="X35" s="34" t="str">
        <f>IF(E35="○",IF('消耗品リスト (Greif_FX・AP)(Sort)'!W34=0,"-",'消耗品リスト (Greif_FX・AP)(Sort)'!W34),"-")</f>
        <v>-</v>
      </c>
      <c r="Y35" s="34" t="str">
        <f>IF(E35="○",IF('消耗品リスト (Greif_FX・AP)(Sort)'!X34=0,"-",'消耗品リスト (Greif_FX・AP)(Sort)'!X34),"-")</f>
        <v>-</v>
      </c>
      <c r="Z35" s="34" t="str">
        <f>IF(E35="○",IF('消耗品リスト (Greif_FX・AP)(Sort)'!P34=0,"-",'消耗品リスト (Greif_FX・AP)(Sort)'!P34),"-")</f>
        <v>-</v>
      </c>
      <c r="AA35" s="34" t="str">
        <f>IF(E35="○",IF('消耗品リスト (Greif_FX・AP)(Sort)'!R34=0,"-",'消耗品リスト (Greif_FX・AP)(Sort)'!R34),"-")</f>
        <v>-</v>
      </c>
      <c r="AB35" s="34" t="str">
        <f>IF(E35="○",IF('消耗品リスト (Greif_FX・AP)(Sort)'!S34=0,"-",'消耗品リスト (Greif_FX・AP)(Sort)'!S34),"-")</f>
        <v>-</v>
      </c>
      <c r="AC35" s="97" t="s">
        <v>1209</v>
      </c>
      <c r="AD35" s="38" t="str">
        <f>IF(E35="○",IF('消耗品リスト (Greif_FX・AP)(Sort)'!N34=0,"-",'消耗品リスト (Greif_FX・AP)(Sort)'!N34),"-")</f>
        <v>-</v>
      </c>
      <c r="AE35" s="97" t="s">
        <v>1209</v>
      </c>
      <c r="AF35" s="97" t="s">
        <v>1209</v>
      </c>
      <c r="AG35" s="97" t="s">
        <v>1209</v>
      </c>
      <c r="AH35" s="97" t="s">
        <v>1209</v>
      </c>
      <c r="AI35" s="97" t="s">
        <v>1209</v>
      </c>
      <c r="AJ35" s="97" t="s">
        <v>1209</v>
      </c>
      <c r="AK35" s="97" t="s">
        <v>1209</v>
      </c>
      <c r="AL35" s="38" t="str">
        <f>IF(E35="○",_xlfn.SWITCH('消耗品リスト (Greif_FX・AP)(Sort)'!AB34,"○","○","-","-","×"),"-")</f>
        <v>-</v>
      </c>
      <c r="AM35" s="35"/>
    </row>
    <row r="36" spans="3:39" ht="12" thickBot="1">
      <c r="C36" s="32">
        <v>30</v>
      </c>
      <c r="D36" s="33" t="str">
        <f>'消耗品リスト (Greif_FX・AP)(Sort)'!D35</f>
        <v>転写ロールユニット(BTR) (2ndBTRもこの値を使う)</v>
      </c>
      <c r="E36" s="34" t="str">
        <f>_xlfn.SWITCH('消耗品リスト (Greif_FX・AP)(Sort)'!G35,"○","○","×","-","-","-")</f>
        <v>-</v>
      </c>
      <c r="F36" s="34" t="str">
        <f>IF(E36="○",'消耗品リスト (Greif_FX・AP)(Sort)'!J35,"-")</f>
        <v>-</v>
      </c>
      <c r="G36" s="34" t="str">
        <f>IF(E36="○",'消耗品リスト (Greif_FX・AP)(Sort)'!K35,"-")</f>
        <v>-</v>
      </c>
      <c r="H36" s="34" t="str">
        <f>IF(E36="○",'消耗品リスト (Greif_FX・AP)(Sort)'!K35,"-")</f>
        <v>-</v>
      </c>
      <c r="I36" s="34" t="str">
        <f>IF(E36="○",'消耗品リスト (Greif_FX・AP)(Sort)'!K35,"-")</f>
        <v>-</v>
      </c>
      <c r="J36" s="34" t="str">
        <f>IF(E36="○",IF('消耗品リスト (Greif_FX・AP)(Sort)'!L35=0,"-",'消耗品リスト (Greif_FX・AP)(Sort)'!L35),"-")</f>
        <v>-</v>
      </c>
      <c r="K36" s="34" t="str">
        <f>IF(E36="○",IF('消耗品リスト (Greif_FX・AP)(Sort)'!M35=0,"-",'消耗品リスト (Greif_FX・AP)(Sort)'!M35),"-")</f>
        <v>-</v>
      </c>
      <c r="L36" s="59" t="s">
        <v>397</v>
      </c>
      <c r="M36" s="34" t="str">
        <f>IF(E36="○",IF('消耗品リスト (Greif_FX・AP)(Sort)'!Y35=0,"-",'消耗品リスト (Greif_FX・AP)(Sort)'!Y35),"-")</f>
        <v>-</v>
      </c>
      <c r="N36" s="34" t="str">
        <f>IF(E36="○",'消耗品リスト (Greif_FX・AP)(Sort)'!Z35,"-")</f>
        <v>-</v>
      </c>
      <c r="O36" s="34" t="str">
        <f>IF(E36="○",'消耗品リスト (Greif_FX・AP)(Sort)'!AA35,"-")</f>
        <v>-</v>
      </c>
      <c r="P36" s="34" t="str">
        <f>IF(E36="○",'消耗品リスト (Greif_FX・AP)(Sort)'!Z35,"-")</f>
        <v>-</v>
      </c>
      <c r="Q36" s="34" t="str">
        <f>IF(E36="○",'消耗品リスト (Greif_FX・AP)(Sort)'!AA35,"-")</f>
        <v>-</v>
      </c>
      <c r="R36" s="34" t="str">
        <f>IF(E36="○",'消耗品リスト (Greif_FX・AP)(Sort)'!Z35,"-")</f>
        <v>-</v>
      </c>
      <c r="S36" s="34" t="str">
        <f>IF(E36="○",'消耗品リスト (Greif_FX・AP)(Sort)'!AA35,"-")</f>
        <v>-</v>
      </c>
      <c r="T36" s="59" t="s">
        <v>397</v>
      </c>
      <c r="U36" s="34" t="str">
        <f>IF(E36="○",IF('消耗品リスト (Greif_FX・AP)(Sort)'!T35=0,"-",'消耗品リスト (Greif_FX・AP)(Sort)'!T35),"-")</f>
        <v>-</v>
      </c>
      <c r="V36" s="34" t="str">
        <f>IF(E36="○",IF('消耗品リスト (Greif_FX・AP)(Sort)'!U35=0,"-",'消耗品リスト (Greif_FX・AP)(Sort)'!U35),"-")</f>
        <v>-</v>
      </c>
      <c r="W36" s="34" t="str">
        <f>IF(E36="○",IF('消耗品リスト (Greif_FX・AP)(Sort)'!V35=0,"-",'消耗品リスト (Greif_FX・AP)(Sort)'!V35),"-")</f>
        <v>-</v>
      </c>
      <c r="X36" s="34" t="str">
        <f>IF(E36="○",IF('消耗品リスト (Greif_FX・AP)(Sort)'!W35=0,"-",'消耗品リスト (Greif_FX・AP)(Sort)'!W35),"-")</f>
        <v>-</v>
      </c>
      <c r="Y36" s="34" t="str">
        <f>IF(E36="○",IF('消耗品リスト (Greif_FX・AP)(Sort)'!X35=0,"-",'消耗品リスト (Greif_FX・AP)(Sort)'!X35),"-")</f>
        <v>-</v>
      </c>
      <c r="Z36" s="34" t="str">
        <f>IF(E36="○",IF('消耗品リスト (Greif_FX・AP)(Sort)'!P35=0,"-",'消耗品リスト (Greif_FX・AP)(Sort)'!P35),"-")</f>
        <v>-</v>
      </c>
      <c r="AA36" s="34" t="str">
        <f>IF(E36="○",IF('消耗品リスト (Greif_FX・AP)(Sort)'!R35=0,"-",'消耗品リスト (Greif_FX・AP)(Sort)'!R35),"-")</f>
        <v>-</v>
      </c>
      <c r="AB36" s="34" t="str">
        <f>IF(E36="○",IF('消耗品リスト (Greif_FX・AP)(Sort)'!S35=0,"-",'消耗品リスト (Greif_FX・AP)(Sort)'!S35),"-")</f>
        <v>-</v>
      </c>
      <c r="AC36" s="97" t="s">
        <v>1209</v>
      </c>
      <c r="AD36" s="38" t="str">
        <f>IF(E36="○",IF('消耗品リスト (Greif_FX・AP)(Sort)'!N35=0,"-",'消耗品リスト (Greif_FX・AP)(Sort)'!N35),"-")</f>
        <v>-</v>
      </c>
      <c r="AE36" s="97" t="s">
        <v>1209</v>
      </c>
      <c r="AF36" s="97" t="s">
        <v>1209</v>
      </c>
      <c r="AG36" s="97" t="s">
        <v>1209</v>
      </c>
      <c r="AH36" s="97" t="s">
        <v>1209</v>
      </c>
      <c r="AI36" s="97" t="s">
        <v>1209</v>
      </c>
      <c r="AJ36" s="97" t="s">
        <v>1209</v>
      </c>
      <c r="AK36" s="97" t="s">
        <v>1209</v>
      </c>
      <c r="AL36" s="38" t="str">
        <f>IF(E36="○",_xlfn.SWITCH('消耗品リスト (Greif_FX・AP)(Sort)'!AB35,"○","○","-","-","×"),"-")</f>
        <v>-</v>
      </c>
      <c r="AM36" s="35"/>
    </row>
    <row r="37" spans="3:39" ht="12" thickBot="1">
      <c r="C37" s="32">
        <v>31</v>
      </c>
      <c r="D37" s="33" t="str">
        <f>'消耗品リスト (Greif_FX・AP)(Sort)'!D36</f>
        <v>デベロッパ(イエロー)</v>
      </c>
      <c r="E37" s="34" t="str">
        <f>_xlfn.SWITCH('消耗品リスト (Greif_FX・AP)(Sort)'!G36,"○","○","×","-","-","-")</f>
        <v>-</v>
      </c>
      <c r="F37" s="34" t="str">
        <f>IF(E37="○",'消耗品リスト (Greif_FX・AP)(Sort)'!J36,"-")</f>
        <v>-</v>
      </c>
      <c r="G37" s="34" t="str">
        <f>IF(E37="○",'消耗品リスト (Greif_FX・AP)(Sort)'!K36,"-")</f>
        <v>-</v>
      </c>
      <c r="H37" s="34" t="str">
        <f>IF(E37="○",'消耗品リスト (Greif_FX・AP)(Sort)'!K36,"-")</f>
        <v>-</v>
      </c>
      <c r="I37" s="34" t="str">
        <f>IF(E37="○",'消耗品リスト (Greif_FX・AP)(Sort)'!K36,"-")</f>
        <v>-</v>
      </c>
      <c r="J37" s="34" t="str">
        <f>IF(E37="○",IF('消耗品リスト (Greif_FX・AP)(Sort)'!L36=0,"-",'消耗品リスト (Greif_FX・AP)(Sort)'!L36),"-")</f>
        <v>-</v>
      </c>
      <c r="K37" s="34" t="str">
        <f>IF(E37="○",IF('消耗品リスト (Greif_FX・AP)(Sort)'!M36=0,"-",'消耗品リスト (Greif_FX・AP)(Sort)'!M36),"-")</f>
        <v>-</v>
      </c>
      <c r="L37" s="59" t="s">
        <v>397</v>
      </c>
      <c r="M37" s="34" t="str">
        <f>IF(E37="○",IF('消耗品リスト (Greif_FX・AP)(Sort)'!Y36=0,"-",'消耗品リスト (Greif_FX・AP)(Sort)'!Y36),"-")</f>
        <v>-</v>
      </c>
      <c r="N37" s="34" t="str">
        <f>IF(E37="○",'消耗品リスト (Greif_FX・AP)(Sort)'!Z36,"-")</f>
        <v>-</v>
      </c>
      <c r="O37" s="34" t="str">
        <f>IF(E37="○",'消耗品リスト (Greif_FX・AP)(Sort)'!AA36,"-")</f>
        <v>-</v>
      </c>
      <c r="P37" s="34" t="str">
        <f>IF(E37="○",'消耗品リスト (Greif_FX・AP)(Sort)'!Z36,"-")</f>
        <v>-</v>
      </c>
      <c r="Q37" s="34" t="str">
        <f>IF(E37="○",'消耗品リスト (Greif_FX・AP)(Sort)'!AA36,"-")</f>
        <v>-</v>
      </c>
      <c r="R37" s="34" t="str">
        <f>IF(E37="○",'消耗品リスト (Greif_FX・AP)(Sort)'!Z36,"-")</f>
        <v>-</v>
      </c>
      <c r="S37" s="34" t="str">
        <f>IF(E37="○",'消耗品リスト (Greif_FX・AP)(Sort)'!AA36,"-")</f>
        <v>-</v>
      </c>
      <c r="T37" s="59" t="s">
        <v>397</v>
      </c>
      <c r="U37" s="34" t="str">
        <f>IF(E37="○",IF('消耗品リスト (Greif_FX・AP)(Sort)'!T36=0,"-",'消耗品リスト (Greif_FX・AP)(Sort)'!T36),"-")</f>
        <v>-</v>
      </c>
      <c r="V37" s="34" t="str">
        <f>IF(E37="○",IF('消耗品リスト (Greif_FX・AP)(Sort)'!U36=0,"-",'消耗品リスト (Greif_FX・AP)(Sort)'!U36),"-")</f>
        <v>-</v>
      </c>
      <c r="W37" s="34" t="str">
        <f>IF(E37="○",IF('消耗品リスト (Greif_FX・AP)(Sort)'!V36=0,"-",'消耗品リスト (Greif_FX・AP)(Sort)'!V36),"-")</f>
        <v>-</v>
      </c>
      <c r="X37" s="34" t="str">
        <f>IF(E37="○",IF('消耗品リスト (Greif_FX・AP)(Sort)'!W36=0,"-",'消耗品リスト (Greif_FX・AP)(Sort)'!W36),"-")</f>
        <v>-</v>
      </c>
      <c r="Y37" s="34" t="str">
        <f>IF(E37="○",IF('消耗品リスト (Greif_FX・AP)(Sort)'!X36=0,"-",'消耗品リスト (Greif_FX・AP)(Sort)'!X36),"-")</f>
        <v>-</v>
      </c>
      <c r="Z37" s="34" t="str">
        <f>IF(E37="○",IF('消耗品リスト (Greif_FX・AP)(Sort)'!P36=0,"-",'消耗品リスト (Greif_FX・AP)(Sort)'!P36),"-")</f>
        <v>-</v>
      </c>
      <c r="AA37" s="34" t="str">
        <f>IF(E37="○",IF('消耗品リスト (Greif_FX・AP)(Sort)'!R36=0,"-",'消耗品リスト (Greif_FX・AP)(Sort)'!R36),"-")</f>
        <v>-</v>
      </c>
      <c r="AB37" s="34" t="str">
        <f>IF(E37="○",IF('消耗品リスト (Greif_FX・AP)(Sort)'!S36=0,"-",'消耗品リスト (Greif_FX・AP)(Sort)'!S36),"-")</f>
        <v>-</v>
      </c>
      <c r="AC37" s="97" t="s">
        <v>1209</v>
      </c>
      <c r="AD37" s="38" t="str">
        <f>IF(E37="○",IF('消耗品リスト (Greif_FX・AP)(Sort)'!N36=0,"-",'消耗品リスト (Greif_FX・AP)(Sort)'!N36),"-")</f>
        <v>-</v>
      </c>
      <c r="AE37" s="97" t="s">
        <v>1209</v>
      </c>
      <c r="AF37" s="97" t="s">
        <v>1209</v>
      </c>
      <c r="AG37" s="97" t="s">
        <v>1209</v>
      </c>
      <c r="AH37" s="97" t="s">
        <v>1209</v>
      </c>
      <c r="AI37" s="97" t="s">
        <v>1209</v>
      </c>
      <c r="AJ37" s="97" t="s">
        <v>1209</v>
      </c>
      <c r="AK37" s="97" t="s">
        <v>1209</v>
      </c>
      <c r="AL37" s="38" t="str">
        <f>IF(E37="○",_xlfn.SWITCH('消耗品リスト (Greif_FX・AP)(Sort)'!AB36,"○","○","-","-","×"),"-")</f>
        <v>-</v>
      </c>
      <c r="AM37" s="35"/>
    </row>
    <row r="38" spans="3:39" ht="12" thickBot="1">
      <c r="C38" s="32">
        <v>32</v>
      </c>
      <c r="D38" s="33" t="str">
        <f>'消耗品リスト (Greif_FX・AP)(Sort)'!D37</f>
        <v>デベロッパ(マゼンタ)</v>
      </c>
      <c r="E38" s="34" t="str">
        <f>_xlfn.SWITCH('消耗品リスト (Greif_FX・AP)(Sort)'!G37,"○","○","×","-","-","-")</f>
        <v>-</v>
      </c>
      <c r="F38" s="34" t="str">
        <f>IF(E38="○",'消耗品リスト (Greif_FX・AP)(Sort)'!J37,"-")</f>
        <v>-</v>
      </c>
      <c r="G38" s="34" t="str">
        <f>IF(E38="○",'消耗品リスト (Greif_FX・AP)(Sort)'!K37,"-")</f>
        <v>-</v>
      </c>
      <c r="H38" s="34" t="str">
        <f>IF(E38="○",'消耗品リスト (Greif_FX・AP)(Sort)'!K37,"-")</f>
        <v>-</v>
      </c>
      <c r="I38" s="34" t="str">
        <f>IF(E38="○",'消耗品リスト (Greif_FX・AP)(Sort)'!K37,"-")</f>
        <v>-</v>
      </c>
      <c r="J38" s="34" t="str">
        <f>IF(E38="○",IF('消耗品リスト (Greif_FX・AP)(Sort)'!L37=0,"-",'消耗品リスト (Greif_FX・AP)(Sort)'!L37),"-")</f>
        <v>-</v>
      </c>
      <c r="K38" s="34" t="str">
        <f>IF(E38="○",IF('消耗品リスト (Greif_FX・AP)(Sort)'!M37=0,"-",'消耗品リスト (Greif_FX・AP)(Sort)'!M37),"-")</f>
        <v>-</v>
      </c>
      <c r="L38" s="59" t="s">
        <v>397</v>
      </c>
      <c r="M38" s="34" t="str">
        <f>IF(E38="○",IF('消耗品リスト (Greif_FX・AP)(Sort)'!Y37=0,"-",'消耗品リスト (Greif_FX・AP)(Sort)'!Y37),"-")</f>
        <v>-</v>
      </c>
      <c r="N38" s="34" t="str">
        <f>IF(E38="○",'消耗品リスト (Greif_FX・AP)(Sort)'!Z37,"-")</f>
        <v>-</v>
      </c>
      <c r="O38" s="34" t="str">
        <f>IF(E38="○",'消耗品リスト (Greif_FX・AP)(Sort)'!AA37,"-")</f>
        <v>-</v>
      </c>
      <c r="P38" s="34" t="str">
        <f>IF(E38="○",'消耗品リスト (Greif_FX・AP)(Sort)'!Z37,"-")</f>
        <v>-</v>
      </c>
      <c r="Q38" s="34" t="str">
        <f>IF(E38="○",'消耗品リスト (Greif_FX・AP)(Sort)'!AA37,"-")</f>
        <v>-</v>
      </c>
      <c r="R38" s="34" t="str">
        <f>IF(E38="○",'消耗品リスト (Greif_FX・AP)(Sort)'!Z37,"-")</f>
        <v>-</v>
      </c>
      <c r="S38" s="34" t="str">
        <f>IF(E38="○",'消耗品リスト (Greif_FX・AP)(Sort)'!AA37,"-")</f>
        <v>-</v>
      </c>
      <c r="T38" s="59" t="s">
        <v>397</v>
      </c>
      <c r="U38" s="34" t="str">
        <f>IF(E38="○",IF('消耗品リスト (Greif_FX・AP)(Sort)'!T37=0,"-",'消耗品リスト (Greif_FX・AP)(Sort)'!T37),"-")</f>
        <v>-</v>
      </c>
      <c r="V38" s="34" t="str">
        <f>IF(E38="○",IF('消耗品リスト (Greif_FX・AP)(Sort)'!U37=0,"-",'消耗品リスト (Greif_FX・AP)(Sort)'!U37),"-")</f>
        <v>-</v>
      </c>
      <c r="W38" s="34" t="str">
        <f>IF(E38="○",IF('消耗品リスト (Greif_FX・AP)(Sort)'!V37=0,"-",'消耗品リスト (Greif_FX・AP)(Sort)'!V37),"-")</f>
        <v>-</v>
      </c>
      <c r="X38" s="34" t="str">
        <f>IF(E38="○",IF('消耗品リスト (Greif_FX・AP)(Sort)'!W37=0,"-",'消耗品リスト (Greif_FX・AP)(Sort)'!W37),"-")</f>
        <v>-</v>
      </c>
      <c r="Y38" s="34" t="str">
        <f>IF(E38="○",IF('消耗品リスト (Greif_FX・AP)(Sort)'!X37=0,"-",'消耗品リスト (Greif_FX・AP)(Sort)'!X37),"-")</f>
        <v>-</v>
      </c>
      <c r="Z38" s="34" t="str">
        <f>IF(E38="○",IF('消耗品リスト (Greif_FX・AP)(Sort)'!P37=0,"-",'消耗品リスト (Greif_FX・AP)(Sort)'!P37),"-")</f>
        <v>-</v>
      </c>
      <c r="AA38" s="34" t="str">
        <f>IF(E38="○",IF('消耗品リスト (Greif_FX・AP)(Sort)'!R37=0,"-",'消耗品リスト (Greif_FX・AP)(Sort)'!R37),"-")</f>
        <v>-</v>
      </c>
      <c r="AB38" s="34" t="str">
        <f>IF(E38="○",IF('消耗品リスト (Greif_FX・AP)(Sort)'!S37=0,"-",'消耗品リスト (Greif_FX・AP)(Sort)'!S37),"-")</f>
        <v>-</v>
      </c>
      <c r="AC38" s="97" t="s">
        <v>1209</v>
      </c>
      <c r="AD38" s="38" t="str">
        <f>IF(E38="○",IF('消耗品リスト (Greif_FX・AP)(Sort)'!N37=0,"-",'消耗品リスト (Greif_FX・AP)(Sort)'!N37),"-")</f>
        <v>-</v>
      </c>
      <c r="AE38" s="97" t="s">
        <v>1209</v>
      </c>
      <c r="AF38" s="97" t="s">
        <v>1209</v>
      </c>
      <c r="AG38" s="97" t="s">
        <v>1209</v>
      </c>
      <c r="AH38" s="97" t="s">
        <v>1209</v>
      </c>
      <c r="AI38" s="97" t="s">
        <v>1209</v>
      </c>
      <c r="AJ38" s="97" t="s">
        <v>1209</v>
      </c>
      <c r="AK38" s="97" t="s">
        <v>1209</v>
      </c>
      <c r="AL38" s="38" t="str">
        <f>IF(E38="○",_xlfn.SWITCH('消耗品リスト (Greif_FX・AP)(Sort)'!AB37,"○","○","-","-","×"),"-")</f>
        <v>-</v>
      </c>
      <c r="AM38" s="35"/>
    </row>
    <row r="39" spans="3:39" ht="12" thickBot="1">
      <c r="C39" s="32">
        <v>33</v>
      </c>
      <c r="D39" s="33" t="str">
        <f>'消耗品リスト (Greif_FX・AP)(Sort)'!D38</f>
        <v>デベロッパ(シアン)</v>
      </c>
      <c r="E39" s="34" t="str">
        <f>_xlfn.SWITCH('消耗品リスト (Greif_FX・AP)(Sort)'!G38,"○","○","×","-","-","-")</f>
        <v>-</v>
      </c>
      <c r="F39" s="34" t="str">
        <f>IF(E39="○",'消耗品リスト (Greif_FX・AP)(Sort)'!J38,"-")</f>
        <v>-</v>
      </c>
      <c r="G39" s="34" t="str">
        <f>IF(E39="○",'消耗品リスト (Greif_FX・AP)(Sort)'!K38,"-")</f>
        <v>-</v>
      </c>
      <c r="H39" s="34" t="str">
        <f>IF(E39="○",'消耗品リスト (Greif_FX・AP)(Sort)'!K38,"-")</f>
        <v>-</v>
      </c>
      <c r="I39" s="34" t="str">
        <f>IF(E39="○",'消耗品リスト (Greif_FX・AP)(Sort)'!K38,"-")</f>
        <v>-</v>
      </c>
      <c r="J39" s="34" t="str">
        <f>IF(E39="○",IF('消耗品リスト (Greif_FX・AP)(Sort)'!L38=0,"-",'消耗品リスト (Greif_FX・AP)(Sort)'!L38),"-")</f>
        <v>-</v>
      </c>
      <c r="K39" s="34" t="str">
        <f>IF(E39="○",IF('消耗品リスト (Greif_FX・AP)(Sort)'!M38=0,"-",'消耗品リスト (Greif_FX・AP)(Sort)'!M38),"-")</f>
        <v>-</v>
      </c>
      <c r="L39" s="59" t="s">
        <v>397</v>
      </c>
      <c r="M39" s="34" t="str">
        <f>IF(E39="○",IF('消耗品リスト (Greif_FX・AP)(Sort)'!Y38=0,"-",'消耗品リスト (Greif_FX・AP)(Sort)'!Y38),"-")</f>
        <v>-</v>
      </c>
      <c r="N39" s="34" t="str">
        <f>IF(E39="○",'消耗品リスト (Greif_FX・AP)(Sort)'!Z38,"-")</f>
        <v>-</v>
      </c>
      <c r="O39" s="34" t="str">
        <f>IF(E39="○",'消耗品リスト (Greif_FX・AP)(Sort)'!AA38,"-")</f>
        <v>-</v>
      </c>
      <c r="P39" s="34" t="str">
        <f>IF(E39="○",'消耗品リスト (Greif_FX・AP)(Sort)'!Z38,"-")</f>
        <v>-</v>
      </c>
      <c r="Q39" s="34" t="str">
        <f>IF(E39="○",'消耗品リスト (Greif_FX・AP)(Sort)'!AA38,"-")</f>
        <v>-</v>
      </c>
      <c r="R39" s="34" t="str">
        <f>IF(E39="○",'消耗品リスト (Greif_FX・AP)(Sort)'!Z38,"-")</f>
        <v>-</v>
      </c>
      <c r="S39" s="34" t="str">
        <f>IF(E39="○",'消耗品リスト (Greif_FX・AP)(Sort)'!AA38,"-")</f>
        <v>-</v>
      </c>
      <c r="T39" s="59" t="s">
        <v>397</v>
      </c>
      <c r="U39" s="34" t="str">
        <f>IF(E39="○",IF('消耗品リスト (Greif_FX・AP)(Sort)'!T38=0,"-",'消耗品リスト (Greif_FX・AP)(Sort)'!T38),"-")</f>
        <v>-</v>
      </c>
      <c r="V39" s="34" t="str">
        <f>IF(E39="○",IF('消耗品リスト (Greif_FX・AP)(Sort)'!U38=0,"-",'消耗品リスト (Greif_FX・AP)(Sort)'!U38),"-")</f>
        <v>-</v>
      </c>
      <c r="W39" s="34" t="str">
        <f>IF(E39="○",IF('消耗品リスト (Greif_FX・AP)(Sort)'!V38=0,"-",'消耗品リスト (Greif_FX・AP)(Sort)'!V38),"-")</f>
        <v>-</v>
      </c>
      <c r="X39" s="34" t="str">
        <f>IF(E39="○",IF('消耗品リスト (Greif_FX・AP)(Sort)'!W38=0,"-",'消耗品リスト (Greif_FX・AP)(Sort)'!W38),"-")</f>
        <v>-</v>
      </c>
      <c r="Y39" s="34" t="str">
        <f>IF(E39="○",IF('消耗品リスト (Greif_FX・AP)(Sort)'!X38=0,"-",'消耗品リスト (Greif_FX・AP)(Sort)'!X38),"-")</f>
        <v>-</v>
      </c>
      <c r="Z39" s="34" t="str">
        <f>IF(E39="○",IF('消耗品リスト (Greif_FX・AP)(Sort)'!P38=0,"-",'消耗品リスト (Greif_FX・AP)(Sort)'!P38),"-")</f>
        <v>-</v>
      </c>
      <c r="AA39" s="34" t="str">
        <f>IF(E39="○",IF('消耗品リスト (Greif_FX・AP)(Sort)'!R38=0,"-",'消耗品リスト (Greif_FX・AP)(Sort)'!R38),"-")</f>
        <v>-</v>
      </c>
      <c r="AB39" s="34" t="str">
        <f>IF(E39="○",IF('消耗品リスト (Greif_FX・AP)(Sort)'!S38=0,"-",'消耗品リスト (Greif_FX・AP)(Sort)'!S38),"-")</f>
        <v>-</v>
      </c>
      <c r="AC39" s="97" t="s">
        <v>1209</v>
      </c>
      <c r="AD39" s="38" t="str">
        <f>IF(E39="○",IF('消耗品リスト (Greif_FX・AP)(Sort)'!N38=0,"-",'消耗品リスト (Greif_FX・AP)(Sort)'!N38),"-")</f>
        <v>-</v>
      </c>
      <c r="AE39" s="97" t="s">
        <v>1209</v>
      </c>
      <c r="AF39" s="97" t="s">
        <v>1209</v>
      </c>
      <c r="AG39" s="97" t="s">
        <v>1209</v>
      </c>
      <c r="AH39" s="97" t="s">
        <v>1209</v>
      </c>
      <c r="AI39" s="97" t="s">
        <v>1209</v>
      </c>
      <c r="AJ39" s="97" t="s">
        <v>1209</v>
      </c>
      <c r="AK39" s="97" t="s">
        <v>1209</v>
      </c>
      <c r="AL39" s="38" t="str">
        <f>IF(E39="○",_xlfn.SWITCH('消耗品リスト (Greif_FX・AP)(Sort)'!AB38,"○","○","-","-","×"),"-")</f>
        <v>-</v>
      </c>
      <c r="AM39" s="35"/>
    </row>
    <row r="40" spans="3:39" ht="12" thickBot="1">
      <c r="C40" s="32">
        <v>34</v>
      </c>
      <c r="D40" s="33" t="str">
        <f>'消耗品リスト (Greif_FX・AP)(Sort)'!D39</f>
        <v>デベロッパ(ブラック)</v>
      </c>
      <c r="E40" s="34" t="str">
        <f>_xlfn.SWITCH('消耗品リスト (Greif_FX・AP)(Sort)'!G39,"○","○","×","-","-","-")</f>
        <v>-</v>
      </c>
      <c r="F40" s="34" t="str">
        <f>IF(E40="○",'消耗品リスト (Greif_FX・AP)(Sort)'!J39,"-")</f>
        <v>-</v>
      </c>
      <c r="G40" s="34" t="str">
        <f>IF(E40="○",'消耗品リスト (Greif_FX・AP)(Sort)'!K39,"-")</f>
        <v>-</v>
      </c>
      <c r="H40" s="34" t="str">
        <f>IF(E40="○",'消耗品リスト (Greif_FX・AP)(Sort)'!K39,"-")</f>
        <v>-</v>
      </c>
      <c r="I40" s="34" t="str">
        <f>IF(E40="○",'消耗品リスト (Greif_FX・AP)(Sort)'!K39,"-")</f>
        <v>-</v>
      </c>
      <c r="J40" s="34" t="str">
        <f>IF(E40="○",IF('消耗品リスト (Greif_FX・AP)(Sort)'!L39=0,"-",'消耗品リスト (Greif_FX・AP)(Sort)'!L39),"-")</f>
        <v>-</v>
      </c>
      <c r="K40" s="34" t="str">
        <f>IF(E40="○",IF('消耗品リスト (Greif_FX・AP)(Sort)'!M39=0,"-",'消耗品リスト (Greif_FX・AP)(Sort)'!M39),"-")</f>
        <v>-</v>
      </c>
      <c r="L40" s="59" t="s">
        <v>397</v>
      </c>
      <c r="M40" s="34" t="str">
        <f>IF(E40="○",IF('消耗品リスト (Greif_FX・AP)(Sort)'!Y39=0,"-",'消耗品リスト (Greif_FX・AP)(Sort)'!Y39),"-")</f>
        <v>-</v>
      </c>
      <c r="N40" s="34" t="str">
        <f>IF(E40="○",'消耗品リスト (Greif_FX・AP)(Sort)'!Z39,"-")</f>
        <v>-</v>
      </c>
      <c r="O40" s="34" t="str">
        <f>IF(E40="○",'消耗品リスト (Greif_FX・AP)(Sort)'!AA39,"-")</f>
        <v>-</v>
      </c>
      <c r="P40" s="34" t="str">
        <f>IF(E40="○",'消耗品リスト (Greif_FX・AP)(Sort)'!Z39,"-")</f>
        <v>-</v>
      </c>
      <c r="Q40" s="34" t="str">
        <f>IF(E40="○",'消耗品リスト (Greif_FX・AP)(Sort)'!AA39,"-")</f>
        <v>-</v>
      </c>
      <c r="R40" s="34" t="str">
        <f>IF(E40="○",'消耗品リスト (Greif_FX・AP)(Sort)'!Z39,"-")</f>
        <v>-</v>
      </c>
      <c r="S40" s="34" t="str">
        <f>IF(E40="○",'消耗品リスト (Greif_FX・AP)(Sort)'!AA39,"-")</f>
        <v>-</v>
      </c>
      <c r="T40" s="59" t="s">
        <v>397</v>
      </c>
      <c r="U40" s="34" t="str">
        <f>IF(E40="○",IF('消耗品リスト (Greif_FX・AP)(Sort)'!T39=0,"-",'消耗品リスト (Greif_FX・AP)(Sort)'!T39),"-")</f>
        <v>-</v>
      </c>
      <c r="V40" s="34" t="str">
        <f>IF(E40="○",IF('消耗品リスト (Greif_FX・AP)(Sort)'!U39=0,"-",'消耗品リスト (Greif_FX・AP)(Sort)'!U39),"-")</f>
        <v>-</v>
      </c>
      <c r="W40" s="34" t="str">
        <f>IF(E40="○",IF('消耗品リスト (Greif_FX・AP)(Sort)'!V39=0,"-",'消耗品リスト (Greif_FX・AP)(Sort)'!V39),"-")</f>
        <v>-</v>
      </c>
      <c r="X40" s="34" t="str">
        <f>IF(E40="○",IF('消耗品リスト (Greif_FX・AP)(Sort)'!W39=0,"-",'消耗品リスト (Greif_FX・AP)(Sort)'!W39),"-")</f>
        <v>-</v>
      </c>
      <c r="Y40" s="34" t="str">
        <f>IF(E40="○",IF('消耗品リスト (Greif_FX・AP)(Sort)'!X39=0,"-",'消耗品リスト (Greif_FX・AP)(Sort)'!X39),"-")</f>
        <v>-</v>
      </c>
      <c r="Z40" s="34" t="str">
        <f>IF(E40="○",IF('消耗品リスト (Greif_FX・AP)(Sort)'!P39=0,"-",'消耗品リスト (Greif_FX・AP)(Sort)'!P39),"-")</f>
        <v>-</v>
      </c>
      <c r="AA40" s="34" t="str">
        <f>IF(E40="○",IF('消耗品リスト (Greif_FX・AP)(Sort)'!R39=0,"-",'消耗品リスト (Greif_FX・AP)(Sort)'!R39),"-")</f>
        <v>-</v>
      </c>
      <c r="AB40" s="34" t="str">
        <f>IF(E40="○",IF('消耗品リスト (Greif_FX・AP)(Sort)'!S39=0,"-",'消耗品リスト (Greif_FX・AP)(Sort)'!S39),"-")</f>
        <v>-</v>
      </c>
      <c r="AC40" s="97" t="s">
        <v>1209</v>
      </c>
      <c r="AD40" s="38" t="str">
        <f>IF(E40="○",IF('消耗品リスト (Greif_FX・AP)(Sort)'!N39=0,"-",'消耗品リスト (Greif_FX・AP)(Sort)'!N39),"-")</f>
        <v>-</v>
      </c>
      <c r="AE40" s="97" t="s">
        <v>1209</v>
      </c>
      <c r="AF40" s="97" t="s">
        <v>1209</v>
      </c>
      <c r="AG40" s="97" t="s">
        <v>1209</v>
      </c>
      <c r="AH40" s="97" t="s">
        <v>1209</v>
      </c>
      <c r="AI40" s="97" t="s">
        <v>1209</v>
      </c>
      <c r="AJ40" s="97" t="s">
        <v>1209</v>
      </c>
      <c r="AK40" s="97" t="s">
        <v>1209</v>
      </c>
      <c r="AL40" s="38" t="str">
        <f>IF(E40="○",_xlfn.SWITCH('消耗品リスト (Greif_FX・AP)(Sort)'!AB39,"○","○","-","-","×"),"-")</f>
        <v>-</v>
      </c>
      <c r="AM40" s="35"/>
    </row>
    <row r="41" spans="3:39" ht="12" thickBot="1">
      <c r="C41" s="32">
        <v>35</v>
      </c>
      <c r="D41" s="33" t="str">
        <f>'消耗品リスト (Greif_FX・AP)(Sort)'!D40</f>
        <v>CC Assy</v>
      </c>
      <c r="E41" s="34" t="str">
        <f>_xlfn.SWITCH('消耗品リスト (Greif_FX・AP)(Sort)'!G40,"○","○","×","-","-","-")</f>
        <v>-</v>
      </c>
      <c r="F41" s="34" t="str">
        <f>IF(E41="○",'消耗品リスト (Greif_FX・AP)(Sort)'!J40,"-")</f>
        <v>-</v>
      </c>
      <c r="G41" s="34" t="str">
        <f>IF(E41="○",'消耗品リスト (Greif_FX・AP)(Sort)'!K40,"-")</f>
        <v>-</v>
      </c>
      <c r="H41" s="34" t="str">
        <f>IF(E41="○",'消耗品リスト (Greif_FX・AP)(Sort)'!K40,"-")</f>
        <v>-</v>
      </c>
      <c r="I41" s="34" t="str">
        <f>IF(E41="○",'消耗品リスト (Greif_FX・AP)(Sort)'!K40,"-")</f>
        <v>-</v>
      </c>
      <c r="J41" s="34" t="str">
        <f>IF(E41="○",IF('消耗品リスト (Greif_FX・AP)(Sort)'!L40=0,"-",'消耗品リスト (Greif_FX・AP)(Sort)'!L40),"-")</f>
        <v>-</v>
      </c>
      <c r="K41" s="34" t="str">
        <f>IF(E41="○",IF('消耗品リスト (Greif_FX・AP)(Sort)'!M40=0,"-",'消耗品リスト (Greif_FX・AP)(Sort)'!M40),"-")</f>
        <v>-</v>
      </c>
      <c r="L41" s="59" t="s">
        <v>192</v>
      </c>
      <c r="M41" s="34" t="str">
        <f>IF(E41="○",IF('消耗品リスト (Greif_FX・AP)(Sort)'!Y40=0,"-",'消耗品リスト (Greif_FX・AP)(Sort)'!Y40),"-")</f>
        <v>-</v>
      </c>
      <c r="N41" s="34" t="str">
        <f>IF(E41="○",'消耗品リスト (Greif_FX・AP)(Sort)'!Z40,"-")</f>
        <v>-</v>
      </c>
      <c r="O41" s="34" t="str">
        <f>IF(E41="○",'消耗品リスト (Greif_FX・AP)(Sort)'!AA40,"-")</f>
        <v>-</v>
      </c>
      <c r="P41" s="34" t="str">
        <f>IF(E41="○",'消耗品リスト (Greif_FX・AP)(Sort)'!Z40,"-")</f>
        <v>-</v>
      </c>
      <c r="Q41" s="34" t="str">
        <f>IF(E41="○",'消耗品リスト (Greif_FX・AP)(Sort)'!AA40,"-")</f>
        <v>-</v>
      </c>
      <c r="R41" s="34" t="str">
        <f>IF(E41="○",'消耗品リスト (Greif_FX・AP)(Sort)'!Z40,"-")</f>
        <v>-</v>
      </c>
      <c r="S41" s="34" t="str">
        <f>IF(E41="○",'消耗品リスト (Greif_FX・AP)(Sort)'!AA40,"-")</f>
        <v>-</v>
      </c>
      <c r="T41" s="59" t="s">
        <v>192</v>
      </c>
      <c r="U41" s="34" t="str">
        <f>IF(E41="○",IF('消耗品リスト (Greif_FX・AP)(Sort)'!T40=0,"-",'消耗品リスト (Greif_FX・AP)(Sort)'!T40),"-")</f>
        <v>-</v>
      </c>
      <c r="V41" s="34" t="str">
        <f>IF(E41="○",IF('消耗品リスト (Greif_FX・AP)(Sort)'!U40=0,"-",'消耗品リスト (Greif_FX・AP)(Sort)'!U40),"-")</f>
        <v>-</v>
      </c>
      <c r="W41" s="34" t="str">
        <f>IF(E41="○",IF('消耗品リスト (Greif_FX・AP)(Sort)'!V40=0,"-",'消耗品リスト (Greif_FX・AP)(Sort)'!V40),"-")</f>
        <v>-</v>
      </c>
      <c r="X41" s="34" t="str">
        <f>IF(E41="○",IF('消耗品リスト (Greif_FX・AP)(Sort)'!W40=0,"-",'消耗品リスト (Greif_FX・AP)(Sort)'!W40),"-")</f>
        <v>-</v>
      </c>
      <c r="Y41" s="34" t="str">
        <f>IF(E41="○",IF('消耗品リスト (Greif_FX・AP)(Sort)'!X40=0,"-",'消耗品リスト (Greif_FX・AP)(Sort)'!X40),"-")</f>
        <v>-</v>
      </c>
      <c r="Z41" s="34" t="str">
        <f>IF(E41="○",IF('消耗品リスト (Greif_FX・AP)(Sort)'!P40=0,"-",'消耗品リスト (Greif_FX・AP)(Sort)'!P40),"-")</f>
        <v>-</v>
      </c>
      <c r="AA41" s="34" t="str">
        <f>IF(E41="○",IF('消耗品リスト (Greif_FX・AP)(Sort)'!R40=0,"-",'消耗品リスト (Greif_FX・AP)(Sort)'!R40),"-")</f>
        <v>-</v>
      </c>
      <c r="AB41" s="34" t="str">
        <f>IF(E41="○",IF('消耗品リスト (Greif_FX・AP)(Sort)'!S40=0,"-",'消耗品リスト (Greif_FX・AP)(Sort)'!S40),"-")</f>
        <v>-</v>
      </c>
      <c r="AC41" s="59" t="s">
        <v>192</v>
      </c>
      <c r="AD41" s="38" t="str">
        <f>IF(E41="○",IF('消耗品リスト (Greif_FX・AP)(Sort)'!N40=0,"-",'消耗品リスト (Greif_FX・AP)(Sort)'!N40),"-")</f>
        <v>-</v>
      </c>
      <c r="AE41" s="59" t="s">
        <v>192</v>
      </c>
      <c r="AF41" s="59" t="s">
        <v>192</v>
      </c>
      <c r="AG41" s="59" t="s">
        <v>192</v>
      </c>
      <c r="AH41" s="59" t="s">
        <v>192</v>
      </c>
      <c r="AI41" s="59" t="s">
        <v>192</v>
      </c>
      <c r="AJ41" s="59" t="s">
        <v>192</v>
      </c>
      <c r="AK41" s="59" t="s">
        <v>192</v>
      </c>
      <c r="AL41" s="38" t="str">
        <f>IF(E41="○",_xlfn.SWITCH('消耗品リスト (Greif_FX・AP)(Sort)'!AB40,"○","○","-","-","×"),"-")</f>
        <v>-</v>
      </c>
      <c r="AM41" s="35"/>
    </row>
    <row r="42" spans="3:39" ht="12" thickBot="1">
      <c r="C42" s="32">
        <v>36</v>
      </c>
      <c r="D42" s="33" t="str">
        <f>'消耗品リスト (Greif_FX・AP)(Sort)'!D41</f>
        <v>臭気フィルター</v>
      </c>
      <c r="E42" s="34" t="str">
        <f>_xlfn.SWITCH('消耗品リスト (Greif_FX・AP)(Sort)'!G41,"○","○","×","-","-","-")</f>
        <v>-</v>
      </c>
      <c r="F42" s="34" t="str">
        <f>IF(E42="○",'消耗品リスト (Greif_FX・AP)(Sort)'!J41,"-")</f>
        <v>-</v>
      </c>
      <c r="G42" s="34" t="str">
        <f>IF(E42="○",'消耗品リスト (Greif_FX・AP)(Sort)'!K41,"-")</f>
        <v>-</v>
      </c>
      <c r="H42" s="34" t="str">
        <f>IF(E42="○",'消耗品リスト (Greif_FX・AP)(Sort)'!K41,"-")</f>
        <v>-</v>
      </c>
      <c r="I42" s="34" t="str">
        <f>IF(E42="○",'消耗品リスト (Greif_FX・AP)(Sort)'!K41,"-")</f>
        <v>-</v>
      </c>
      <c r="J42" s="34" t="str">
        <f>IF(E42="○",IF('消耗品リスト (Greif_FX・AP)(Sort)'!L41=0,"-",'消耗品リスト (Greif_FX・AP)(Sort)'!L41),"-")</f>
        <v>-</v>
      </c>
      <c r="K42" s="34" t="str">
        <f>IF(E42="○",IF('消耗品リスト (Greif_FX・AP)(Sort)'!M41=0,"-",'消耗品リスト (Greif_FX・AP)(Sort)'!M41),"-")</f>
        <v>-</v>
      </c>
      <c r="L42" s="59" t="s">
        <v>192</v>
      </c>
      <c r="M42" s="34" t="str">
        <f>IF(E42="○",IF('消耗品リスト (Greif_FX・AP)(Sort)'!Y41=0,"-",'消耗品リスト (Greif_FX・AP)(Sort)'!Y41),"-")</f>
        <v>-</v>
      </c>
      <c r="N42" s="34" t="str">
        <f>IF(E42="○",'消耗品リスト (Greif_FX・AP)(Sort)'!Z41,"-")</f>
        <v>-</v>
      </c>
      <c r="O42" s="34" t="str">
        <f>IF(E42="○",'消耗品リスト (Greif_FX・AP)(Sort)'!AA41,"-")</f>
        <v>-</v>
      </c>
      <c r="P42" s="34" t="str">
        <f>IF(E42="○",'消耗品リスト (Greif_FX・AP)(Sort)'!Z41,"-")</f>
        <v>-</v>
      </c>
      <c r="Q42" s="34" t="str">
        <f>IF(E42="○",'消耗品リスト (Greif_FX・AP)(Sort)'!AA41,"-")</f>
        <v>-</v>
      </c>
      <c r="R42" s="34" t="str">
        <f>IF(E42="○",'消耗品リスト (Greif_FX・AP)(Sort)'!Z41,"-")</f>
        <v>-</v>
      </c>
      <c r="S42" s="34" t="str">
        <f>IF(E42="○",'消耗品リスト (Greif_FX・AP)(Sort)'!AA41,"-")</f>
        <v>-</v>
      </c>
      <c r="T42" s="59" t="s">
        <v>192</v>
      </c>
      <c r="U42" s="34" t="str">
        <f>IF(E42="○",IF('消耗品リスト (Greif_FX・AP)(Sort)'!T41=0,"-",'消耗品リスト (Greif_FX・AP)(Sort)'!T41),"-")</f>
        <v>-</v>
      </c>
      <c r="V42" s="34" t="str">
        <f>IF(E42="○",IF('消耗品リスト (Greif_FX・AP)(Sort)'!U41=0,"-",'消耗品リスト (Greif_FX・AP)(Sort)'!U41),"-")</f>
        <v>-</v>
      </c>
      <c r="W42" s="34" t="str">
        <f>IF(E42="○",IF('消耗品リスト (Greif_FX・AP)(Sort)'!V41=0,"-",'消耗品リスト (Greif_FX・AP)(Sort)'!V41),"-")</f>
        <v>-</v>
      </c>
      <c r="X42" s="34" t="str">
        <f>IF(E42="○",IF('消耗品リスト (Greif_FX・AP)(Sort)'!W41=0,"-",'消耗品リスト (Greif_FX・AP)(Sort)'!W41),"-")</f>
        <v>-</v>
      </c>
      <c r="Y42" s="34" t="str">
        <f>IF(E42="○",IF('消耗品リスト (Greif_FX・AP)(Sort)'!X41=0,"-",'消耗品リスト (Greif_FX・AP)(Sort)'!X41),"-")</f>
        <v>-</v>
      </c>
      <c r="Z42" s="34" t="str">
        <f>IF(E42="○",IF('消耗品リスト (Greif_FX・AP)(Sort)'!P41=0,"-",'消耗品リスト (Greif_FX・AP)(Sort)'!P41),"-")</f>
        <v>-</v>
      </c>
      <c r="AA42" s="34" t="str">
        <f>IF(E42="○",IF('消耗品リスト (Greif_FX・AP)(Sort)'!R41=0,"-",'消耗品リスト (Greif_FX・AP)(Sort)'!R41),"-")</f>
        <v>-</v>
      </c>
      <c r="AB42" s="34" t="str">
        <f>IF(E42="○",IF('消耗品リスト (Greif_FX・AP)(Sort)'!S41=0,"-",'消耗品リスト (Greif_FX・AP)(Sort)'!S41),"-")</f>
        <v>-</v>
      </c>
      <c r="AC42" s="97" t="s">
        <v>1209</v>
      </c>
      <c r="AD42" s="38" t="str">
        <f>IF(E42="○",IF('消耗品リスト (Greif_FX・AP)(Sort)'!N41=0,"-",'消耗品リスト (Greif_FX・AP)(Sort)'!N41),"-")</f>
        <v>-</v>
      </c>
      <c r="AE42" s="97" t="s">
        <v>1209</v>
      </c>
      <c r="AF42" s="97" t="s">
        <v>1209</v>
      </c>
      <c r="AG42" s="97" t="s">
        <v>1209</v>
      </c>
      <c r="AH42" s="97" t="s">
        <v>1209</v>
      </c>
      <c r="AI42" s="97" t="s">
        <v>1209</v>
      </c>
      <c r="AJ42" s="97" t="s">
        <v>1209</v>
      </c>
      <c r="AK42" s="97" t="s">
        <v>1209</v>
      </c>
      <c r="AL42" s="38" t="str">
        <f>IF(E42="○",_xlfn.SWITCH('消耗品リスト (Greif_FX・AP)(Sort)'!AB41,"○","○","-","-","×"),"-")</f>
        <v>-</v>
      </c>
      <c r="AM42" s="35"/>
    </row>
    <row r="43" spans="3:39" ht="12" thickBot="1">
      <c r="C43" s="32">
        <v>37</v>
      </c>
      <c r="D43" s="33" t="str">
        <f>'消耗品リスト (Greif_FX・AP)(Sort)'!D42</f>
        <v>トナーオゾンフィルター</v>
      </c>
      <c r="E43" s="34" t="str">
        <f>_xlfn.SWITCH('消耗品リスト (Greif_FX・AP)(Sort)'!G42,"○","○","×","-","-","-")</f>
        <v>-</v>
      </c>
      <c r="F43" s="34" t="str">
        <f>IF(E43="○",'消耗品リスト (Greif_FX・AP)(Sort)'!J42,"-")</f>
        <v>-</v>
      </c>
      <c r="G43" s="34" t="str">
        <f>IF(E43="○",'消耗品リスト (Greif_FX・AP)(Sort)'!K42,"-")</f>
        <v>-</v>
      </c>
      <c r="H43" s="34" t="str">
        <f>IF(E43="○",'消耗品リスト (Greif_FX・AP)(Sort)'!K42,"-")</f>
        <v>-</v>
      </c>
      <c r="I43" s="34" t="str">
        <f>IF(E43="○",'消耗品リスト (Greif_FX・AP)(Sort)'!K42,"-")</f>
        <v>-</v>
      </c>
      <c r="J43" s="34" t="str">
        <f>IF(E43="○",IF('消耗品リスト (Greif_FX・AP)(Sort)'!L42=0,"-",'消耗品リスト (Greif_FX・AP)(Sort)'!L42),"-")</f>
        <v>-</v>
      </c>
      <c r="K43" s="34" t="str">
        <f>IF(E43="○",IF('消耗品リスト (Greif_FX・AP)(Sort)'!M42=0,"-",'消耗品リスト (Greif_FX・AP)(Sort)'!M42),"-")</f>
        <v>-</v>
      </c>
      <c r="L43" s="59" t="s">
        <v>397</v>
      </c>
      <c r="M43" s="34" t="str">
        <f>IF(E43="○",IF('消耗品リスト (Greif_FX・AP)(Sort)'!Y42=0,"-",'消耗品リスト (Greif_FX・AP)(Sort)'!Y42),"-")</f>
        <v>-</v>
      </c>
      <c r="N43" s="34" t="str">
        <f>IF(E43="○",'消耗品リスト (Greif_FX・AP)(Sort)'!Z42,"-")</f>
        <v>-</v>
      </c>
      <c r="O43" s="34" t="str">
        <f>IF(E43="○",'消耗品リスト (Greif_FX・AP)(Sort)'!AA42,"-")</f>
        <v>-</v>
      </c>
      <c r="P43" s="34" t="str">
        <f>IF(E43="○",'消耗品リスト (Greif_FX・AP)(Sort)'!Z42,"-")</f>
        <v>-</v>
      </c>
      <c r="Q43" s="34" t="str">
        <f>IF(E43="○",'消耗品リスト (Greif_FX・AP)(Sort)'!AA42,"-")</f>
        <v>-</v>
      </c>
      <c r="R43" s="34" t="str">
        <f>IF(E43="○",'消耗品リスト (Greif_FX・AP)(Sort)'!Z42,"-")</f>
        <v>-</v>
      </c>
      <c r="S43" s="34" t="str">
        <f>IF(E43="○",'消耗品リスト (Greif_FX・AP)(Sort)'!AA42,"-")</f>
        <v>-</v>
      </c>
      <c r="T43" s="59" t="s">
        <v>397</v>
      </c>
      <c r="U43" s="34" t="str">
        <f>IF(E43="○",IF('消耗品リスト (Greif_FX・AP)(Sort)'!T42=0,"-",'消耗品リスト (Greif_FX・AP)(Sort)'!T42),"-")</f>
        <v>-</v>
      </c>
      <c r="V43" s="34" t="str">
        <f>IF(E43="○",IF('消耗品リスト (Greif_FX・AP)(Sort)'!U42=0,"-",'消耗品リスト (Greif_FX・AP)(Sort)'!U42),"-")</f>
        <v>-</v>
      </c>
      <c r="W43" s="34" t="str">
        <f>IF(E43="○",IF('消耗品リスト (Greif_FX・AP)(Sort)'!V42=0,"-",'消耗品リスト (Greif_FX・AP)(Sort)'!V42),"-")</f>
        <v>-</v>
      </c>
      <c r="X43" s="34" t="str">
        <f>IF(E43="○",IF('消耗品リスト (Greif_FX・AP)(Sort)'!W42=0,"-",'消耗品リスト (Greif_FX・AP)(Sort)'!W42),"-")</f>
        <v>-</v>
      </c>
      <c r="Y43" s="34" t="str">
        <f>IF(E43="○",IF('消耗品リスト (Greif_FX・AP)(Sort)'!X42=0,"-",'消耗品リスト (Greif_FX・AP)(Sort)'!X42),"-")</f>
        <v>-</v>
      </c>
      <c r="Z43" s="34" t="str">
        <f>IF(E43="○",IF('消耗品リスト (Greif_FX・AP)(Sort)'!P42=0,"-",'消耗品リスト (Greif_FX・AP)(Sort)'!P42),"-")</f>
        <v>-</v>
      </c>
      <c r="AA43" s="34" t="str">
        <f>IF(E43="○",IF('消耗品リスト (Greif_FX・AP)(Sort)'!R42=0,"-",'消耗品リスト (Greif_FX・AP)(Sort)'!R42),"-")</f>
        <v>-</v>
      </c>
      <c r="AB43" s="34" t="str">
        <f>IF(E43="○",IF('消耗品リスト (Greif_FX・AP)(Sort)'!S42=0,"-",'消耗品リスト (Greif_FX・AP)(Sort)'!S42),"-")</f>
        <v>-</v>
      </c>
      <c r="AC43" s="97" t="s">
        <v>1209</v>
      </c>
      <c r="AD43" s="38" t="str">
        <f>IF(E43="○",IF('消耗品リスト (Greif_FX・AP)(Sort)'!N42=0,"-",'消耗品リスト (Greif_FX・AP)(Sort)'!N42),"-")</f>
        <v>-</v>
      </c>
      <c r="AE43" s="97" t="s">
        <v>1209</v>
      </c>
      <c r="AF43" s="97" t="s">
        <v>1209</v>
      </c>
      <c r="AG43" s="97" t="s">
        <v>1209</v>
      </c>
      <c r="AH43" s="97" t="s">
        <v>1209</v>
      </c>
      <c r="AI43" s="97" t="s">
        <v>1209</v>
      </c>
      <c r="AJ43" s="97" t="s">
        <v>1209</v>
      </c>
      <c r="AK43" s="97" t="s">
        <v>1209</v>
      </c>
      <c r="AL43" s="38" t="str">
        <f>IF(E43="○",_xlfn.SWITCH('消耗品リスト (Greif_FX・AP)(Sort)'!AB42,"○","○","-","-","×"),"-")</f>
        <v>-</v>
      </c>
      <c r="AM43" s="35"/>
    </row>
    <row r="44" spans="3:39" ht="12" thickBot="1">
      <c r="C44" s="32">
        <v>38</v>
      </c>
      <c r="D44" s="33" t="str">
        <f>'消耗品リスト (Greif_FX・AP)(Sort)'!D43</f>
        <v>定期交換部品キット1</v>
      </c>
      <c r="E44" s="34" t="str">
        <f>_xlfn.SWITCH('消耗品リスト (Greif_FX・AP)(Sort)'!G43,"○","○","×","-","-","-")</f>
        <v>-</v>
      </c>
      <c r="F44" s="34" t="str">
        <f>IF(E44="○",'消耗品リスト (Greif_FX・AP)(Sort)'!J43,"-")</f>
        <v>-</v>
      </c>
      <c r="G44" s="34" t="str">
        <f>IF(E44="○",'消耗品リスト (Greif_FX・AP)(Sort)'!K43,"-")</f>
        <v>-</v>
      </c>
      <c r="H44" s="34" t="str">
        <f>IF(E44="○",'消耗品リスト (Greif_FX・AP)(Sort)'!K43,"-")</f>
        <v>-</v>
      </c>
      <c r="I44" s="34" t="str">
        <f>IF(E44="○",'消耗品リスト (Greif_FX・AP)(Sort)'!K43,"-")</f>
        <v>-</v>
      </c>
      <c r="J44" s="34" t="str">
        <f>IF(E44="○",IF('消耗品リスト (Greif_FX・AP)(Sort)'!L43=0,"-",'消耗品リスト (Greif_FX・AP)(Sort)'!L43),"-")</f>
        <v>-</v>
      </c>
      <c r="K44" s="34" t="str">
        <f>IF(E44="○",IF('消耗品リスト (Greif_FX・AP)(Sort)'!M43=0,"-",'消耗品リスト (Greif_FX・AP)(Sort)'!M43),"-")</f>
        <v>-</v>
      </c>
      <c r="L44" s="59" t="s">
        <v>397</v>
      </c>
      <c r="M44" s="34" t="str">
        <f>IF(E44="○",IF('消耗品リスト (Greif_FX・AP)(Sort)'!Y43=0,"-",'消耗品リスト (Greif_FX・AP)(Sort)'!Y43),"-")</f>
        <v>-</v>
      </c>
      <c r="N44" s="34" t="str">
        <f>IF(E44="○",'消耗品リスト (Greif_FX・AP)(Sort)'!Z43,"-")</f>
        <v>-</v>
      </c>
      <c r="O44" s="34" t="str">
        <f>IF(E44="○",'消耗品リスト (Greif_FX・AP)(Sort)'!AA43,"-")</f>
        <v>-</v>
      </c>
      <c r="P44" s="34" t="str">
        <f>IF(E44="○",'消耗品リスト (Greif_FX・AP)(Sort)'!Z43,"-")</f>
        <v>-</v>
      </c>
      <c r="Q44" s="34" t="str">
        <f>IF(E44="○",'消耗品リスト (Greif_FX・AP)(Sort)'!AA43,"-")</f>
        <v>-</v>
      </c>
      <c r="R44" s="34" t="str">
        <f>IF(E44="○",'消耗品リスト (Greif_FX・AP)(Sort)'!Z43,"-")</f>
        <v>-</v>
      </c>
      <c r="S44" s="34" t="str">
        <f>IF(E44="○",'消耗品リスト (Greif_FX・AP)(Sort)'!AA43,"-")</f>
        <v>-</v>
      </c>
      <c r="T44" s="59" t="s">
        <v>397</v>
      </c>
      <c r="U44" s="34" t="str">
        <f>IF(E44="○",IF('消耗品リスト (Greif_FX・AP)(Sort)'!T43=0,"-",'消耗品リスト (Greif_FX・AP)(Sort)'!T43),"-")</f>
        <v>-</v>
      </c>
      <c r="V44" s="34" t="str">
        <f>IF(E44="○",IF('消耗品リスト (Greif_FX・AP)(Sort)'!U43=0,"-",'消耗品リスト (Greif_FX・AP)(Sort)'!U43),"-")</f>
        <v>-</v>
      </c>
      <c r="W44" s="34" t="str">
        <f>IF(E44="○",IF('消耗品リスト (Greif_FX・AP)(Sort)'!V43=0,"-",'消耗品リスト (Greif_FX・AP)(Sort)'!V43),"-")</f>
        <v>-</v>
      </c>
      <c r="X44" s="34" t="str">
        <f>IF(E44="○",IF('消耗品リスト (Greif_FX・AP)(Sort)'!W43=0,"-",'消耗品リスト (Greif_FX・AP)(Sort)'!W43),"-")</f>
        <v>-</v>
      </c>
      <c r="Y44" s="34" t="str">
        <f>IF(E44="○",IF('消耗品リスト (Greif_FX・AP)(Sort)'!X43=0,"-",'消耗品リスト (Greif_FX・AP)(Sort)'!X43),"-")</f>
        <v>-</v>
      </c>
      <c r="Z44" s="34" t="str">
        <f>IF(E44="○",IF('消耗品リスト (Greif_FX・AP)(Sort)'!P43=0,"-",'消耗品リスト (Greif_FX・AP)(Sort)'!P43),"-")</f>
        <v>-</v>
      </c>
      <c r="AA44" s="34" t="str">
        <f>IF(E44="○",IF('消耗品リスト (Greif_FX・AP)(Sort)'!R43=0,"-",'消耗品リスト (Greif_FX・AP)(Sort)'!R43),"-")</f>
        <v>-</v>
      </c>
      <c r="AB44" s="34" t="str">
        <f>IF(E44="○",IF('消耗品リスト (Greif_FX・AP)(Sort)'!S43=0,"-",'消耗品リスト (Greif_FX・AP)(Sort)'!S43),"-")</f>
        <v>-</v>
      </c>
      <c r="AC44" s="97" t="s">
        <v>1209</v>
      </c>
      <c r="AD44" s="38" t="str">
        <f>IF(E44="○",IF('消耗品リスト (Greif_FX・AP)(Sort)'!N43=0,"-",'消耗品リスト (Greif_FX・AP)(Sort)'!N43),"-")</f>
        <v>-</v>
      </c>
      <c r="AE44" s="97" t="s">
        <v>1209</v>
      </c>
      <c r="AF44" s="97" t="s">
        <v>1209</v>
      </c>
      <c r="AG44" s="97" t="s">
        <v>1209</v>
      </c>
      <c r="AH44" s="97" t="s">
        <v>1209</v>
      </c>
      <c r="AI44" s="97" t="s">
        <v>1209</v>
      </c>
      <c r="AJ44" s="97" t="s">
        <v>1209</v>
      </c>
      <c r="AK44" s="97" t="s">
        <v>1209</v>
      </c>
      <c r="AL44" s="38" t="str">
        <f>IF(E44="○",_xlfn.SWITCH('消耗品リスト (Greif_FX・AP)(Sort)'!AB43,"○","○","-","-","×"),"-")</f>
        <v>-</v>
      </c>
      <c r="AM44" s="35"/>
    </row>
    <row r="45" spans="3:39" ht="12" thickBot="1">
      <c r="C45" s="32">
        <v>39</v>
      </c>
      <c r="D45" s="33" t="str">
        <f>'消耗品リスト (Greif_FX・AP)(Sort)'!D44</f>
        <v>定期交換部品キット2</v>
      </c>
      <c r="E45" s="34" t="str">
        <f>_xlfn.SWITCH('消耗品リスト (Greif_FX・AP)(Sort)'!G44,"○","○","×","-","-","-")</f>
        <v>-</v>
      </c>
      <c r="F45" s="34" t="str">
        <f>IF(E45="○",'消耗品リスト (Greif_FX・AP)(Sort)'!J44,"-")</f>
        <v>-</v>
      </c>
      <c r="G45" s="34" t="str">
        <f>IF(E45="○",'消耗品リスト (Greif_FX・AP)(Sort)'!K44,"-")</f>
        <v>-</v>
      </c>
      <c r="H45" s="34" t="str">
        <f>IF(E45="○",'消耗品リスト (Greif_FX・AP)(Sort)'!K44,"-")</f>
        <v>-</v>
      </c>
      <c r="I45" s="34" t="str">
        <f>IF(E45="○",'消耗品リスト (Greif_FX・AP)(Sort)'!K44,"-")</f>
        <v>-</v>
      </c>
      <c r="J45" s="34" t="str">
        <f>IF(E45="○",IF('消耗品リスト (Greif_FX・AP)(Sort)'!L44=0,"-",'消耗品リスト (Greif_FX・AP)(Sort)'!L44),"-")</f>
        <v>-</v>
      </c>
      <c r="K45" s="34" t="str">
        <f>IF(E45="○",IF('消耗品リスト (Greif_FX・AP)(Sort)'!M44=0,"-",'消耗品リスト (Greif_FX・AP)(Sort)'!M44),"-")</f>
        <v>-</v>
      </c>
      <c r="L45" s="59" t="s">
        <v>397</v>
      </c>
      <c r="M45" s="34" t="str">
        <f>IF(E45="○",IF('消耗品リスト (Greif_FX・AP)(Sort)'!Y44=0,"-",'消耗品リスト (Greif_FX・AP)(Sort)'!Y44),"-")</f>
        <v>-</v>
      </c>
      <c r="N45" s="34" t="str">
        <f>IF(E45="○",'消耗品リスト (Greif_FX・AP)(Sort)'!Z44,"-")</f>
        <v>-</v>
      </c>
      <c r="O45" s="34" t="str">
        <f>IF(E45="○",'消耗品リスト (Greif_FX・AP)(Sort)'!AA44,"-")</f>
        <v>-</v>
      </c>
      <c r="P45" s="34" t="str">
        <f>IF(E45="○",'消耗品リスト (Greif_FX・AP)(Sort)'!Z44,"-")</f>
        <v>-</v>
      </c>
      <c r="Q45" s="34" t="str">
        <f>IF(E45="○",'消耗品リスト (Greif_FX・AP)(Sort)'!AA44,"-")</f>
        <v>-</v>
      </c>
      <c r="R45" s="34" t="str">
        <f>IF(E45="○",'消耗品リスト (Greif_FX・AP)(Sort)'!Z44,"-")</f>
        <v>-</v>
      </c>
      <c r="S45" s="34" t="str">
        <f>IF(E45="○",'消耗品リスト (Greif_FX・AP)(Sort)'!AA44,"-")</f>
        <v>-</v>
      </c>
      <c r="T45" s="59" t="s">
        <v>397</v>
      </c>
      <c r="U45" s="34" t="str">
        <f>IF(E45="○",IF('消耗品リスト (Greif_FX・AP)(Sort)'!T44=0,"-",'消耗品リスト (Greif_FX・AP)(Sort)'!T44),"-")</f>
        <v>-</v>
      </c>
      <c r="V45" s="34" t="str">
        <f>IF(E45="○",IF('消耗品リスト (Greif_FX・AP)(Sort)'!U44=0,"-",'消耗品リスト (Greif_FX・AP)(Sort)'!U44),"-")</f>
        <v>-</v>
      </c>
      <c r="W45" s="34" t="str">
        <f>IF(E45="○",IF('消耗品リスト (Greif_FX・AP)(Sort)'!V44=0,"-",'消耗品リスト (Greif_FX・AP)(Sort)'!V44),"-")</f>
        <v>-</v>
      </c>
      <c r="X45" s="34" t="str">
        <f>IF(E45="○",IF('消耗品リスト (Greif_FX・AP)(Sort)'!W44=0,"-",'消耗品リスト (Greif_FX・AP)(Sort)'!W44),"-")</f>
        <v>-</v>
      </c>
      <c r="Y45" s="34" t="str">
        <f>IF(E45="○",IF('消耗品リスト (Greif_FX・AP)(Sort)'!X44=0,"-",'消耗品リスト (Greif_FX・AP)(Sort)'!X44),"-")</f>
        <v>-</v>
      </c>
      <c r="Z45" s="34" t="str">
        <f>IF(E45="○",IF('消耗品リスト (Greif_FX・AP)(Sort)'!P44=0,"-",'消耗品リスト (Greif_FX・AP)(Sort)'!P44),"-")</f>
        <v>-</v>
      </c>
      <c r="AA45" s="34" t="str">
        <f>IF(E45="○",IF('消耗品リスト (Greif_FX・AP)(Sort)'!R44=0,"-",'消耗品リスト (Greif_FX・AP)(Sort)'!R44),"-")</f>
        <v>-</v>
      </c>
      <c r="AB45" s="34" t="str">
        <f>IF(E45="○",IF('消耗品リスト (Greif_FX・AP)(Sort)'!S44=0,"-",'消耗品リスト (Greif_FX・AP)(Sort)'!S44),"-")</f>
        <v>-</v>
      </c>
      <c r="AC45" s="97" t="s">
        <v>1209</v>
      </c>
      <c r="AD45" s="38" t="str">
        <f>IF(E45="○",IF('消耗品リスト (Greif_FX・AP)(Sort)'!N44=0,"-",'消耗品リスト (Greif_FX・AP)(Sort)'!N44),"-")</f>
        <v>-</v>
      </c>
      <c r="AE45" s="97" t="s">
        <v>1209</v>
      </c>
      <c r="AF45" s="97" t="s">
        <v>1209</v>
      </c>
      <c r="AG45" s="97" t="s">
        <v>1209</v>
      </c>
      <c r="AH45" s="97" t="s">
        <v>1209</v>
      </c>
      <c r="AI45" s="97" t="s">
        <v>1209</v>
      </c>
      <c r="AJ45" s="97" t="s">
        <v>1209</v>
      </c>
      <c r="AK45" s="97" t="s">
        <v>1209</v>
      </c>
      <c r="AL45" s="38" t="str">
        <f>IF(E45="○",_xlfn.SWITCH('消耗品リスト (Greif_FX・AP)(Sort)'!AB44,"○","○","-","-","×"),"-")</f>
        <v>-</v>
      </c>
      <c r="AM45" s="35"/>
    </row>
    <row r="46" spans="3:39" ht="12" thickBot="1">
      <c r="C46" s="32">
        <v>40</v>
      </c>
      <c r="D46" s="33" t="str">
        <f>'消耗品リスト (Greif_FX・AP)(Sort)'!D45</f>
        <v>定期交換部品キット3</v>
      </c>
      <c r="E46" s="34" t="str">
        <f>_xlfn.SWITCH('消耗品リスト (Greif_FX・AP)(Sort)'!G45,"○","○","×","-","-","-")</f>
        <v>-</v>
      </c>
      <c r="F46" s="34" t="str">
        <f>IF(E46="○",'消耗品リスト (Greif_FX・AP)(Sort)'!J45,"-")</f>
        <v>-</v>
      </c>
      <c r="G46" s="34" t="str">
        <f>IF(E46="○",'消耗品リスト (Greif_FX・AP)(Sort)'!K45,"-")</f>
        <v>-</v>
      </c>
      <c r="H46" s="34" t="str">
        <f>IF(E46="○",'消耗品リスト (Greif_FX・AP)(Sort)'!K45,"-")</f>
        <v>-</v>
      </c>
      <c r="I46" s="34" t="str">
        <f>IF(E46="○",'消耗品リスト (Greif_FX・AP)(Sort)'!K45,"-")</f>
        <v>-</v>
      </c>
      <c r="J46" s="34" t="str">
        <f>IF(E46="○",IF('消耗品リスト (Greif_FX・AP)(Sort)'!L45=0,"-",'消耗品リスト (Greif_FX・AP)(Sort)'!L45),"-")</f>
        <v>-</v>
      </c>
      <c r="K46" s="34" t="str">
        <f>IF(E46="○",IF('消耗品リスト (Greif_FX・AP)(Sort)'!M45=0,"-",'消耗品リスト (Greif_FX・AP)(Sort)'!M45),"-")</f>
        <v>-</v>
      </c>
      <c r="L46" s="59" t="s">
        <v>397</v>
      </c>
      <c r="M46" s="34" t="str">
        <f>IF(E46="○",IF('消耗品リスト (Greif_FX・AP)(Sort)'!Y45=0,"-",'消耗品リスト (Greif_FX・AP)(Sort)'!Y45),"-")</f>
        <v>-</v>
      </c>
      <c r="N46" s="34" t="str">
        <f>IF(E46="○",'消耗品リスト (Greif_FX・AP)(Sort)'!Z45,"-")</f>
        <v>-</v>
      </c>
      <c r="O46" s="34" t="str">
        <f>IF(E46="○",'消耗品リスト (Greif_FX・AP)(Sort)'!AA45,"-")</f>
        <v>-</v>
      </c>
      <c r="P46" s="34" t="str">
        <f>IF(E46="○",'消耗品リスト (Greif_FX・AP)(Sort)'!Z45,"-")</f>
        <v>-</v>
      </c>
      <c r="Q46" s="34" t="str">
        <f>IF(E46="○",'消耗品リスト (Greif_FX・AP)(Sort)'!AA45,"-")</f>
        <v>-</v>
      </c>
      <c r="R46" s="34" t="str">
        <f>IF(E46="○",'消耗品リスト (Greif_FX・AP)(Sort)'!Z45,"-")</f>
        <v>-</v>
      </c>
      <c r="S46" s="34" t="str">
        <f>IF(E46="○",'消耗品リスト (Greif_FX・AP)(Sort)'!AA45,"-")</f>
        <v>-</v>
      </c>
      <c r="T46" s="59" t="s">
        <v>397</v>
      </c>
      <c r="U46" s="34" t="str">
        <f>IF(E46="○",IF('消耗品リスト (Greif_FX・AP)(Sort)'!T45=0,"-",'消耗品リスト (Greif_FX・AP)(Sort)'!T45),"-")</f>
        <v>-</v>
      </c>
      <c r="V46" s="34" t="str">
        <f>IF(E46="○",IF('消耗品リスト (Greif_FX・AP)(Sort)'!U45=0,"-",'消耗品リスト (Greif_FX・AP)(Sort)'!U45),"-")</f>
        <v>-</v>
      </c>
      <c r="W46" s="34" t="str">
        <f>IF(E46="○",IF('消耗品リスト (Greif_FX・AP)(Sort)'!V45=0,"-",'消耗品リスト (Greif_FX・AP)(Sort)'!V45),"-")</f>
        <v>-</v>
      </c>
      <c r="X46" s="34" t="str">
        <f>IF(E46="○",IF('消耗品リスト (Greif_FX・AP)(Sort)'!W45=0,"-",'消耗品リスト (Greif_FX・AP)(Sort)'!W45),"-")</f>
        <v>-</v>
      </c>
      <c r="Y46" s="34" t="str">
        <f>IF(E46="○",IF('消耗品リスト (Greif_FX・AP)(Sort)'!X45=0,"-",'消耗品リスト (Greif_FX・AP)(Sort)'!X45),"-")</f>
        <v>-</v>
      </c>
      <c r="Z46" s="34" t="str">
        <f>IF(E46="○",IF('消耗品リスト (Greif_FX・AP)(Sort)'!P45=0,"-",'消耗品リスト (Greif_FX・AP)(Sort)'!P45),"-")</f>
        <v>-</v>
      </c>
      <c r="AA46" s="34" t="str">
        <f>IF(E46="○",IF('消耗品リスト (Greif_FX・AP)(Sort)'!R45=0,"-",'消耗品リスト (Greif_FX・AP)(Sort)'!R45),"-")</f>
        <v>-</v>
      </c>
      <c r="AB46" s="34" t="str">
        <f>IF(E46="○",IF('消耗品リスト (Greif_FX・AP)(Sort)'!S45=0,"-",'消耗品リスト (Greif_FX・AP)(Sort)'!S45),"-")</f>
        <v>-</v>
      </c>
      <c r="AC46" s="97" t="s">
        <v>1209</v>
      </c>
      <c r="AD46" s="38" t="str">
        <f>IF(E46="○",IF('消耗品リスト (Greif_FX・AP)(Sort)'!N45=0,"-",'消耗品リスト (Greif_FX・AP)(Sort)'!N45),"-")</f>
        <v>-</v>
      </c>
      <c r="AE46" s="97" t="s">
        <v>1209</v>
      </c>
      <c r="AF46" s="97" t="s">
        <v>1209</v>
      </c>
      <c r="AG46" s="97" t="s">
        <v>1209</v>
      </c>
      <c r="AH46" s="97" t="s">
        <v>1209</v>
      </c>
      <c r="AI46" s="97" t="s">
        <v>1209</v>
      </c>
      <c r="AJ46" s="97" t="s">
        <v>1209</v>
      </c>
      <c r="AK46" s="97" t="s">
        <v>1209</v>
      </c>
      <c r="AL46" s="38" t="str">
        <f>IF(E46="○",_xlfn.SWITCH('消耗品リスト (Greif_FX・AP)(Sort)'!AB45,"○","○","-","-","×"),"-")</f>
        <v>-</v>
      </c>
      <c r="AM46" s="35"/>
    </row>
    <row r="47" spans="3:39" ht="12" thickBot="1">
      <c r="C47" s="32">
        <v>41</v>
      </c>
      <c r="D47" s="33" t="str">
        <f>'消耗品リスト (Greif_FX・AP)(Sort)'!D46</f>
        <v>消耗品キット(複数の部品を一括で扱う)1</v>
      </c>
      <c r="E47" s="34" t="str">
        <f>_xlfn.SWITCH('消耗品リスト (Greif_FX・AP)(Sort)'!G46,"○","○","×","-","-","-")</f>
        <v>-</v>
      </c>
      <c r="F47" s="34" t="str">
        <f>IF(E47="○",'消耗品リスト (Greif_FX・AP)(Sort)'!J46,"-")</f>
        <v>-</v>
      </c>
      <c r="G47" s="34" t="str">
        <f>IF(E47="○",'消耗品リスト (Greif_FX・AP)(Sort)'!K46,"-")</f>
        <v>-</v>
      </c>
      <c r="H47" s="34" t="str">
        <f>IF(E47="○",'消耗品リスト (Greif_FX・AP)(Sort)'!K46,"-")</f>
        <v>-</v>
      </c>
      <c r="I47" s="34" t="str">
        <f>IF(E47="○",'消耗品リスト (Greif_FX・AP)(Sort)'!K46,"-")</f>
        <v>-</v>
      </c>
      <c r="J47" s="34" t="str">
        <f>IF(E47="○",IF('消耗品リスト (Greif_FX・AP)(Sort)'!L46=0,"-",'消耗品リスト (Greif_FX・AP)(Sort)'!L46),"-")</f>
        <v>-</v>
      </c>
      <c r="K47" s="34" t="str">
        <f>IF(E47="○",IF('消耗品リスト (Greif_FX・AP)(Sort)'!M46=0,"-",'消耗品リスト (Greif_FX・AP)(Sort)'!M46),"-")</f>
        <v>-</v>
      </c>
      <c r="L47" s="59" t="s">
        <v>192</v>
      </c>
      <c r="M47" s="34" t="str">
        <f>IF(E47="○",IF('消耗品リスト (Greif_FX・AP)(Sort)'!Y46=0,"-",'消耗品リスト (Greif_FX・AP)(Sort)'!Y46),"-")</f>
        <v>-</v>
      </c>
      <c r="N47" s="34" t="str">
        <f>IF(E47="○",'消耗品リスト (Greif_FX・AP)(Sort)'!Z46,"-")</f>
        <v>-</v>
      </c>
      <c r="O47" s="34" t="str">
        <f>IF(E47="○",'消耗品リスト (Greif_FX・AP)(Sort)'!AA46,"-")</f>
        <v>-</v>
      </c>
      <c r="P47" s="34" t="str">
        <f>IF(E47="○",'消耗品リスト (Greif_FX・AP)(Sort)'!Z46,"-")</f>
        <v>-</v>
      </c>
      <c r="Q47" s="34" t="str">
        <f>IF(E47="○",'消耗品リスト (Greif_FX・AP)(Sort)'!AA46,"-")</f>
        <v>-</v>
      </c>
      <c r="R47" s="34" t="str">
        <f>IF(E47="○",'消耗品リスト (Greif_FX・AP)(Sort)'!Z46,"-")</f>
        <v>-</v>
      </c>
      <c r="S47" s="34" t="str">
        <f>IF(E47="○",'消耗品リスト (Greif_FX・AP)(Sort)'!AA46,"-")</f>
        <v>-</v>
      </c>
      <c r="T47" s="59" t="s">
        <v>192</v>
      </c>
      <c r="U47" s="34" t="str">
        <f>IF(E47="○",IF('消耗品リスト (Greif_FX・AP)(Sort)'!T46=0,"-",'消耗品リスト (Greif_FX・AP)(Sort)'!T46),"-")</f>
        <v>-</v>
      </c>
      <c r="V47" s="34" t="str">
        <f>IF(E47="○",IF('消耗品リスト (Greif_FX・AP)(Sort)'!U46=0,"-",'消耗品リスト (Greif_FX・AP)(Sort)'!U46),"-")</f>
        <v>-</v>
      </c>
      <c r="W47" s="34" t="str">
        <f>IF(E47="○",IF('消耗品リスト (Greif_FX・AP)(Sort)'!V46=0,"-",'消耗品リスト (Greif_FX・AP)(Sort)'!V46),"-")</f>
        <v>-</v>
      </c>
      <c r="X47" s="34" t="str">
        <f>IF(E47="○",IF('消耗品リスト (Greif_FX・AP)(Sort)'!W46=0,"-",'消耗品リスト (Greif_FX・AP)(Sort)'!W46),"-")</f>
        <v>-</v>
      </c>
      <c r="Y47" s="34" t="str">
        <f>IF(E47="○",IF('消耗品リスト (Greif_FX・AP)(Sort)'!X46=0,"-",'消耗品リスト (Greif_FX・AP)(Sort)'!X46),"-")</f>
        <v>-</v>
      </c>
      <c r="Z47" s="34" t="str">
        <f>IF(E47="○",IF('消耗品リスト (Greif_FX・AP)(Sort)'!P46=0,"-",'消耗品リスト (Greif_FX・AP)(Sort)'!P46),"-")</f>
        <v>-</v>
      </c>
      <c r="AA47" s="34" t="str">
        <f>IF(E47="○",IF('消耗品リスト (Greif_FX・AP)(Sort)'!R46=0,"-",'消耗品リスト (Greif_FX・AP)(Sort)'!R46),"-")</f>
        <v>-</v>
      </c>
      <c r="AB47" s="34" t="str">
        <f>IF(E47="○",IF('消耗品リスト (Greif_FX・AP)(Sort)'!S46=0,"-",'消耗品リスト (Greif_FX・AP)(Sort)'!S46),"-")</f>
        <v>-</v>
      </c>
      <c r="AC47" s="97" t="s">
        <v>1209</v>
      </c>
      <c r="AD47" s="38" t="str">
        <f>IF(E47="○",IF('消耗品リスト (Greif_FX・AP)(Sort)'!N46=0,"-",'消耗品リスト (Greif_FX・AP)(Sort)'!N46),"-")</f>
        <v>-</v>
      </c>
      <c r="AE47" s="97" t="s">
        <v>1209</v>
      </c>
      <c r="AF47" s="97" t="s">
        <v>1209</v>
      </c>
      <c r="AG47" s="97" t="s">
        <v>1209</v>
      </c>
      <c r="AH47" s="97" t="s">
        <v>1209</v>
      </c>
      <c r="AI47" s="97" t="s">
        <v>1209</v>
      </c>
      <c r="AJ47" s="97" t="s">
        <v>1209</v>
      </c>
      <c r="AK47" s="97" t="s">
        <v>1209</v>
      </c>
      <c r="AL47" s="38" t="str">
        <f>IF(E47="○",_xlfn.SWITCH('消耗品リスト (Greif_FX・AP)(Sort)'!AB46,"○","○","-","-","×"),"-")</f>
        <v>-</v>
      </c>
      <c r="AM47" s="35"/>
    </row>
    <row r="48" spans="3:39" ht="12" thickBot="1">
      <c r="C48" s="32">
        <v>42</v>
      </c>
      <c r="D48" s="33" t="str">
        <f>'消耗品リスト (Greif_FX・AP)(Sort)'!D47</f>
        <v>消耗品キット(複数の部品を一括で扱う)2</v>
      </c>
      <c r="E48" s="34" t="str">
        <f>_xlfn.SWITCH('消耗品リスト (Greif_FX・AP)(Sort)'!G47,"○","○","×","-","-","-")</f>
        <v>-</v>
      </c>
      <c r="F48" s="34" t="str">
        <f>IF(E48="○",'消耗品リスト (Greif_FX・AP)(Sort)'!J47,"-")</f>
        <v>-</v>
      </c>
      <c r="G48" s="34" t="str">
        <f>IF(E48="○",'消耗品リスト (Greif_FX・AP)(Sort)'!K47,"-")</f>
        <v>-</v>
      </c>
      <c r="H48" s="34" t="str">
        <f>IF(E48="○",'消耗品リスト (Greif_FX・AP)(Sort)'!K47,"-")</f>
        <v>-</v>
      </c>
      <c r="I48" s="34" t="str">
        <f>IF(E48="○",'消耗品リスト (Greif_FX・AP)(Sort)'!K47,"-")</f>
        <v>-</v>
      </c>
      <c r="J48" s="34" t="str">
        <f>IF(E48="○",IF('消耗品リスト (Greif_FX・AP)(Sort)'!L47=0,"-",'消耗品リスト (Greif_FX・AP)(Sort)'!L47),"-")</f>
        <v>-</v>
      </c>
      <c r="K48" s="34" t="str">
        <f>IF(E48="○",IF('消耗品リスト (Greif_FX・AP)(Sort)'!M47=0,"-",'消耗品リスト (Greif_FX・AP)(Sort)'!M47),"-")</f>
        <v>-</v>
      </c>
      <c r="L48" s="59" t="s">
        <v>192</v>
      </c>
      <c r="M48" s="34" t="str">
        <f>IF(E48="○",IF('消耗品リスト (Greif_FX・AP)(Sort)'!Y47=0,"-",'消耗品リスト (Greif_FX・AP)(Sort)'!Y47),"-")</f>
        <v>-</v>
      </c>
      <c r="N48" s="34" t="str">
        <f>IF(E48="○",'消耗品リスト (Greif_FX・AP)(Sort)'!Z47,"-")</f>
        <v>-</v>
      </c>
      <c r="O48" s="34" t="str">
        <f>IF(E48="○",'消耗品リスト (Greif_FX・AP)(Sort)'!AA47,"-")</f>
        <v>-</v>
      </c>
      <c r="P48" s="34" t="str">
        <f>IF(E48="○",'消耗品リスト (Greif_FX・AP)(Sort)'!Z47,"-")</f>
        <v>-</v>
      </c>
      <c r="Q48" s="34" t="str">
        <f>IF(E48="○",'消耗品リスト (Greif_FX・AP)(Sort)'!AA47,"-")</f>
        <v>-</v>
      </c>
      <c r="R48" s="34" t="str">
        <f>IF(E48="○",'消耗品リスト (Greif_FX・AP)(Sort)'!Z47,"-")</f>
        <v>-</v>
      </c>
      <c r="S48" s="34" t="str">
        <f>IF(E48="○",'消耗品リスト (Greif_FX・AP)(Sort)'!AA47,"-")</f>
        <v>-</v>
      </c>
      <c r="T48" s="59" t="s">
        <v>192</v>
      </c>
      <c r="U48" s="34" t="str">
        <f>IF(E48="○",IF('消耗品リスト (Greif_FX・AP)(Sort)'!T47=0,"-",'消耗品リスト (Greif_FX・AP)(Sort)'!T47),"-")</f>
        <v>-</v>
      </c>
      <c r="V48" s="34" t="str">
        <f>IF(E48="○",IF('消耗品リスト (Greif_FX・AP)(Sort)'!U47=0,"-",'消耗品リスト (Greif_FX・AP)(Sort)'!U47),"-")</f>
        <v>-</v>
      </c>
      <c r="W48" s="34" t="str">
        <f>IF(E48="○",IF('消耗品リスト (Greif_FX・AP)(Sort)'!V47=0,"-",'消耗品リスト (Greif_FX・AP)(Sort)'!V47),"-")</f>
        <v>-</v>
      </c>
      <c r="X48" s="34" t="str">
        <f>IF(E48="○",IF('消耗品リスト (Greif_FX・AP)(Sort)'!W47=0,"-",'消耗品リスト (Greif_FX・AP)(Sort)'!W47),"-")</f>
        <v>-</v>
      </c>
      <c r="Y48" s="34" t="str">
        <f>IF(E48="○",IF('消耗品リスト (Greif_FX・AP)(Sort)'!X47=0,"-",'消耗品リスト (Greif_FX・AP)(Sort)'!X47),"-")</f>
        <v>-</v>
      </c>
      <c r="Z48" s="34" t="str">
        <f>IF(E48="○",IF('消耗品リスト (Greif_FX・AP)(Sort)'!P47=0,"-",'消耗品リスト (Greif_FX・AP)(Sort)'!P47),"-")</f>
        <v>-</v>
      </c>
      <c r="AA48" s="34" t="str">
        <f>IF(E48="○",IF('消耗品リスト (Greif_FX・AP)(Sort)'!R47=0,"-",'消耗品リスト (Greif_FX・AP)(Sort)'!R47),"-")</f>
        <v>-</v>
      </c>
      <c r="AB48" s="34" t="str">
        <f>IF(E48="○",IF('消耗品リスト (Greif_FX・AP)(Sort)'!S47=0,"-",'消耗品リスト (Greif_FX・AP)(Sort)'!S47),"-")</f>
        <v>-</v>
      </c>
      <c r="AC48" s="97" t="s">
        <v>1209</v>
      </c>
      <c r="AD48" s="38" t="str">
        <f>IF(E48="○",IF('消耗品リスト (Greif_FX・AP)(Sort)'!N47=0,"-",'消耗品リスト (Greif_FX・AP)(Sort)'!N47),"-")</f>
        <v>-</v>
      </c>
      <c r="AE48" s="97" t="s">
        <v>1209</v>
      </c>
      <c r="AF48" s="97" t="s">
        <v>1209</v>
      </c>
      <c r="AG48" s="97" t="s">
        <v>1209</v>
      </c>
      <c r="AH48" s="97" t="s">
        <v>1209</v>
      </c>
      <c r="AI48" s="97" t="s">
        <v>1209</v>
      </c>
      <c r="AJ48" s="97" t="s">
        <v>1209</v>
      </c>
      <c r="AK48" s="97" t="s">
        <v>1209</v>
      </c>
      <c r="AL48" s="38" t="str">
        <f>IF(E48="○",_xlfn.SWITCH('消耗品リスト (Greif_FX・AP)(Sort)'!AB47,"○","○","-","-","×"),"-")</f>
        <v>-</v>
      </c>
      <c r="AM48" s="35"/>
    </row>
  </sheetData>
  <mergeCells count="30">
    <mergeCell ref="U4:AB4"/>
    <mergeCell ref="Z5:Z6"/>
    <mergeCell ref="AA5:AA6"/>
    <mergeCell ref="AB5:AB6"/>
    <mergeCell ref="N4:S4"/>
    <mergeCell ref="N5:O5"/>
    <mergeCell ref="P5:Q5"/>
    <mergeCell ref="R5:S5"/>
    <mergeCell ref="K4:L5"/>
    <mergeCell ref="F4:F6"/>
    <mergeCell ref="G4:I4"/>
    <mergeCell ref="G5:G6"/>
    <mergeCell ref="H5:H6"/>
    <mergeCell ref="I5:I6"/>
    <mergeCell ref="C4:C6"/>
    <mergeCell ref="D4:D6"/>
    <mergeCell ref="J4:J6"/>
    <mergeCell ref="AK4:AK6"/>
    <mergeCell ref="AM4:AM6"/>
    <mergeCell ref="E4:E6"/>
    <mergeCell ref="AL4:AL6"/>
    <mergeCell ref="M4:M6"/>
    <mergeCell ref="T4:T6"/>
    <mergeCell ref="AI4:AI6"/>
    <mergeCell ref="AJ4:AJ6"/>
    <mergeCell ref="U5:V5"/>
    <mergeCell ref="W5:Y5"/>
    <mergeCell ref="AC4:AC6"/>
    <mergeCell ref="AD4:AF5"/>
    <mergeCell ref="AG4:AH5"/>
  </mergeCells>
  <phoneticPr fontId="7"/>
  <conditionalFormatting sqref="C7:AM48">
    <cfRule type="expression" dxfId="17" priority="1">
      <formula>OR($E7="-", $E7="×")</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outlinePr summaryBelow="0" summaryRight="0"/>
  </sheetPr>
  <dimension ref="C2:AD54"/>
  <sheetViews>
    <sheetView workbookViewId="0">
      <selection activeCell="I6" sqref="I6"/>
    </sheetView>
  </sheetViews>
  <sheetFormatPr defaultRowHeight="11.25" outlineLevelCol="1"/>
  <cols>
    <col min="1" max="2" width="3" style="28" customWidth="1"/>
    <col min="3" max="3" width="3.5703125" style="28" customWidth="1"/>
    <col min="4" max="4" width="49.5703125" style="28" customWidth="1"/>
    <col min="5" max="5" width="54.5703125" style="28" customWidth="1" outlineLevel="1"/>
    <col min="6" max="6" width="39.140625" style="28" customWidth="1" outlineLevel="1"/>
    <col min="7" max="7" width="32.5703125" style="28" customWidth="1" outlineLevel="1"/>
    <col min="8" max="8" width="23.28515625" style="28" customWidth="1" outlineLevel="1"/>
    <col min="9" max="9" width="10.28515625" style="618" customWidth="1"/>
    <col min="10" max="10" width="12.28515625" style="28" customWidth="1"/>
    <col min="11" max="11" width="10.7109375" style="28" customWidth="1"/>
    <col min="12" max="15" width="9.140625" style="28"/>
    <col min="16" max="16" width="11.42578125" style="28" customWidth="1"/>
    <col min="17" max="16384" width="9.140625" style="28"/>
  </cols>
  <sheetData>
    <row r="2" spans="3:30">
      <c r="D2" s="28" t="s">
        <v>1420</v>
      </c>
    </row>
    <row r="3" spans="3:30" ht="12.75" thickBot="1">
      <c r="F3" s="40"/>
      <c r="G3" s="40"/>
      <c r="H3" s="40"/>
      <c r="I3" s="96"/>
      <c r="J3" s="40"/>
    </row>
    <row r="4" spans="3:30" ht="28.5" customHeight="1" thickBot="1">
      <c r="C4" s="768" t="s">
        <v>42</v>
      </c>
      <c r="D4" s="768" t="s">
        <v>43</v>
      </c>
      <c r="E4" s="613"/>
      <c r="F4" s="613"/>
      <c r="G4" s="613"/>
      <c r="H4" s="613"/>
      <c r="I4" s="613"/>
      <c r="J4" s="613"/>
      <c r="K4" s="768" t="s">
        <v>156</v>
      </c>
      <c r="L4" s="768" t="s">
        <v>156</v>
      </c>
      <c r="M4" s="768" t="s">
        <v>156</v>
      </c>
      <c r="N4" s="768" t="s">
        <v>156</v>
      </c>
      <c r="O4" s="768" t="s">
        <v>65</v>
      </c>
      <c r="P4" s="768" t="s">
        <v>68</v>
      </c>
      <c r="Q4" s="768" t="s">
        <v>181</v>
      </c>
      <c r="R4" s="613"/>
      <c r="S4" s="613"/>
      <c r="T4" s="772" t="s">
        <v>67</v>
      </c>
      <c r="U4" s="774"/>
      <c r="V4" s="768" t="s">
        <v>62</v>
      </c>
      <c r="W4" s="768" t="s">
        <v>63</v>
      </c>
      <c r="X4" s="768" t="s">
        <v>64</v>
      </c>
      <c r="Y4" s="768" t="s">
        <v>177</v>
      </c>
      <c r="Z4" s="768" t="s">
        <v>182</v>
      </c>
      <c r="AA4" s="768" t="s">
        <v>181</v>
      </c>
      <c r="AB4" s="768" t="s">
        <v>183</v>
      </c>
      <c r="AC4" s="768" t="s">
        <v>183</v>
      </c>
      <c r="AD4" s="768" t="s">
        <v>183</v>
      </c>
    </row>
    <row r="5" spans="3:30" ht="21" customHeight="1" thickBot="1">
      <c r="C5" s="769"/>
      <c r="D5" s="769"/>
      <c r="E5" s="617"/>
      <c r="F5" s="617"/>
      <c r="G5" s="617"/>
      <c r="H5" s="617"/>
      <c r="I5" s="617"/>
      <c r="J5" s="617"/>
      <c r="K5" s="806"/>
      <c r="L5" s="806"/>
      <c r="M5" s="806"/>
      <c r="N5" s="806"/>
      <c r="O5" s="806"/>
      <c r="P5" s="806"/>
      <c r="Q5" s="806"/>
      <c r="R5" s="613" t="s">
        <v>157</v>
      </c>
      <c r="S5" s="613" t="s">
        <v>155</v>
      </c>
      <c r="T5" s="614" t="s">
        <v>153</v>
      </c>
      <c r="U5" s="614" t="s">
        <v>60</v>
      </c>
      <c r="V5" s="770"/>
      <c r="W5" s="770"/>
      <c r="X5" s="770"/>
      <c r="Y5" s="770"/>
      <c r="Z5" s="770"/>
      <c r="AA5" s="770"/>
      <c r="AB5" s="770"/>
      <c r="AC5" s="770"/>
      <c r="AD5" s="770"/>
    </row>
    <row r="6" spans="3:30" ht="34.5" thickBot="1">
      <c r="C6" s="770"/>
      <c r="D6" s="770"/>
      <c r="E6" s="42" t="s">
        <v>159</v>
      </c>
      <c r="F6" s="42" t="s">
        <v>178</v>
      </c>
      <c r="G6" s="42" t="s">
        <v>1219</v>
      </c>
      <c r="H6" s="42" t="s">
        <v>1320</v>
      </c>
      <c r="I6" s="614" t="s">
        <v>1420</v>
      </c>
      <c r="J6" s="614" t="s">
        <v>53</v>
      </c>
      <c r="K6" s="30" t="s">
        <v>160</v>
      </c>
      <c r="L6" s="30" t="s">
        <v>167</v>
      </c>
      <c r="M6" s="30" t="s">
        <v>168</v>
      </c>
      <c r="N6" s="30" t="s">
        <v>1182</v>
      </c>
      <c r="O6" s="30" t="s">
        <v>176</v>
      </c>
      <c r="P6" s="30" t="s">
        <v>1220</v>
      </c>
      <c r="Q6" s="30" t="s">
        <v>166</v>
      </c>
      <c r="R6" s="30" t="s">
        <v>161</v>
      </c>
      <c r="S6" s="30" t="s">
        <v>179</v>
      </c>
      <c r="T6" s="30" t="s">
        <v>163</v>
      </c>
      <c r="U6" s="30" t="s">
        <v>162</v>
      </c>
      <c r="V6" s="30" t="s">
        <v>164</v>
      </c>
      <c r="W6" s="30" t="s">
        <v>165</v>
      </c>
      <c r="X6" s="30" t="s">
        <v>169</v>
      </c>
      <c r="Y6" s="30" t="s">
        <v>170</v>
      </c>
      <c r="Z6" s="30" t="s">
        <v>171</v>
      </c>
      <c r="AA6" s="30" t="s">
        <v>172</v>
      </c>
      <c r="AB6" s="30" t="s">
        <v>173</v>
      </c>
      <c r="AC6" s="30" t="s">
        <v>174</v>
      </c>
      <c r="AD6" s="30" t="s">
        <v>175</v>
      </c>
    </row>
    <row r="7" spans="3:30" ht="12" thickBot="1">
      <c r="C7" s="32">
        <v>1</v>
      </c>
      <c r="D7" s="33" t="str">
        <f>'消耗品-中間'!D7</f>
        <v>トナーカートリッジ(イエロー)</v>
      </c>
      <c r="E7" s="35" t="str">
        <f>VLOOKUP(D7,消耗品名称List!$B$4:$L$45,2,0)</f>
        <v>TONER_Y</v>
      </c>
      <c r="F7" s="35" t="str">
        <f>VLOOKUP(D7,消耗品名称List!$B$4:$L$45,5,0)</f>
        <v>-</v>
      </c>
      <c r="G7" s="35" t="str">
        <f>VLOOKUP(D7,消耗品名称List!$B$4:$L$45,11,0)</f>
        <v>-</v>
      </c>
      <c r="H7" s="35" t="str">
        <f>VLOOKUP(D7,消耗品名称List!$B$4:$L$45,8,0)</f>
        <v>TONER_Y</v>
      </c>
      <c r="I7" s="34" t="str">
        <f>'消耗品-中間'!E7</f>
        <v>○</v>
      </c>
      <c r="J7" s="34" t="str">
        <f>'消耗品-中間'!K7</f>
        <v>×</v>
      </c>
      <c r="K7" s="34" t="b">
        <f>_xlfn.SWITCH('消耗品-中間'!T7,"-","-","○",TRUE,"×",FALSE)</f>
        <v>1</v>
      </c>
      <c r="L7" s="34" t="b">
        <f>_xlfn.SWITCH('消耗品-中間'!U7,"-","-","○",TRUE,"×",FALSE)</f>
        <v>1</v>
      </c>
      <c r="M7" s="34" t="b">
        <f>_xlfn.SWITCH('消耗品-中間'!V7,"-","-","○",TRUE,"×",FALSE)</f>
        <v>1</v>
      </c>
      <c r="N7" s="34" t="b">
        <f>_xlfn.SWITCH('消耗品-中間'!X7,"-","-","○",TRUE,"×",FALSE)</f>
        <v>0</v>
      </c>
      <c r="O7" s="36" t="str">
        <f>_xlfn.SWITCH('消耗品-中間'!F7,"-","-","CRU","TRUE","ERU","FALSE", "NVM切替","FALSE")</f>
        <v>TRUE</v>
      </c>
      <c r="P7" s="36" t="str">
        <f>_xlfn.SWITCH('消耗品-中間'!M7,"-","-","停止する","TRUE","停止しない","FALSE", "NVM切替", "TRUE")</f>
        <v>TRUE</v>
      </c>
      <c r="Q7" s="59" t="b">
        <v>1</v>
      </c>
      <c r="R7" s="34" t="str">
        <f>_xlfn.SWITCH('消耗品-中間'!AE7,"-","-","×","-",,,"TRUE")</f>
        <v>TRUE</v>
      </c>
      <c r="S7" s="34" t="str">
        <f>_xlfn.SWITCH('消耗品-中間'!AC7,"-","-","○", "TRUE", "×","-")</f>
        <v>-</v>
      </c>
      <c r="T7" s="34" t="str">
        <f>_xlfn.SWITCH('消耗品-中間'!AG7,"-","-","○", "TRUE", "×","-")</f>
        <v>TRUE</v>
      </c>
      <c r="U7" s="34" t="str">
        <f>_xlfn.SWITCH('消耗品-中間'!AH7,"-","-","○", "TRUE", "×","-")</f>
        <v>TRUE</v>
      </c>
      <c r="V7" s="34" t="str">
        <f>_xlfn.SWITCH('消耗品-中間'!AI7,"-","-","○", "TRUE", "×","-")</f>
        <v>TRUE</v>
      </c>
      <c r="W7" s="34" t="str">
        <f>_xlfn.SWITCH('消耗品-中間'!AJ7,"-","-","○", "TRUE", "×","-")</f>
        <v>TRUE</v>
      </c>
      <c r="X7" s="34" t="str">
        <f>_xlfn.SWITCH('消耗品-中間'!AK7,"-","-","○", "TRUE", "×","-")</f>
        <v>TRUE</v>
      </c>
      <c r="Y7" s="34" t="str">
        <f>_xlfn.SWITCH(IF(I7="○",VLOOKUP(E7,消耗品名称List!$C$4:$H$45,6,0),"-"),"-","-","○", "TRUE", "●", "TRUE", "×","-")</f>
        <v>TRUE</v>
      </c>
      <c r="Z7" s="59" t="s">
        <v>396</v>
      </c>
      <c r="AA7" s="59" t="s">
        <v>396</v>
      </c>
      <c r="AB7" s="59" t="s">
        <v>396</v>
      </c>
      <c r="AC7" s="59" t="s">
        <v>396</v>
      </c>
      <c r="AD7" s="59" t="s">
        <v>396</v>
      </c>
    </row>
    <row r="8" spans="3:30" ht="12" thickBot="1">
      <c r="C8" s="32">
        <v>2</v>
      </c>
      <c r="D8" s="33" t="str">
        <f>'消耗品-中間'!D8</f>
        <v>トナーカートリッジ(マゼンタ)</v>
      </c>
      <c r="E8" s="35" t="str">
        <f>VLOOKUP(D8,消耗品名称List!$B$4:$L$45,2,0)</f>
        <v>TONER_M</v>
      </c>
      <c r="F8" s="35" t="str">
        <f>VLOOKUP(D8,消耗品名称List!$B$4:$L$45,5,0)</f>
        <v>-</v>
      </c>
      <c r="G8" s="35" t="str">
        <f>VLOOKUP(D8,消耗品名称List!$B$4:$L$45,11,0)</f>
        <v>-</v>
      </c>
      <c r="H8" s="35" t="str">
        <f>VLOOKUP(D8,消耗品名称List!$B$4:$L$45,8,0)</f>
        <v>TONER_M</v>
      </c>
      <c r="I8" s="34" t="str">
        <f>'消耗品-中間'!E8</f>
        <v>○</v>
      </c>
      <c r="J8" s="34" t="str">
        <f>'消耗品-中間'!K8</f>
        <v>×</v>
      </c>
      <c r="K8" s="34" t="b">
        <f>_xlfn.SWITCH('消耗品-中間'!T8,"-","-","○",TRUE,"×",FALSE)</f>
        <v>1</v>
      </c>
      <c r="L8" s="34" t="b">
        <f>_xlfn.SWITCH('消耗品-中間'!U8,"-","-","○",TRUE,"×",FALSE)</f>
        <v>1</v>
      </c>
      <c r="M8" s="34" t="b">
        <f>_xlfn.SWITCH('消耗品-中間'!V8,"-","-","○",TRUE,"×",FALSE)</f>
        <v>1</v>
      </c>
      <c r="N8" s="34" t="b">
        <f>_xlfn.SWITCH('消耗品-中間'!X8,"-","-","○",TRUE,"×",FALSE)</f>
        <v>0</v>
      </c>
      <c r="O8" s="36" t="str">
        <f>_xlfn.SWITCH('消耗品-中間'!F8,"-","-","CRU","TRUE","ERU","FALSE", "NVM切替","FALSE")</f>
        <v>TRUE</v>
      </c>
      <c r="P8" s="36" t="str">
        <f>_xlfn.SWITCH('消耗品-中間'!M8,"-","-","停止する","TRUE","停止しない","FALSE", "NVM切替", "TRUE")</f>
        <v>TRUE</v>
      </c>
      <c r="Q8" s="59" t="b">
        <v>1</v>
      </c>
      <c r="R8" s="622" t="str">
        <f>_xlfn.SWITCH('消耗品-中間'!AE8,"-","-","×","-",,,"TRUE")</f>
        <v>TRUE</v>
      </c>
      <c r="S8" s="34" t="str">
        <f>_xlfn.SWITCH('消耗品-中間'!AC8,"-","-","○", "TRUE", "×","-")</f>
        <v>-</v>
      </c>
      <c r="T8" s="34" t="str">
        <f>_xlfn.SWITCH('消耗品-中間'!AG8,"-","-","○", "TRUE", "×","-")</f>
        <v>TRUE</v>
      </c>
      <c r="U8" s="34" t="str">
        <f>_xlfn.SWITCH('消耗品-中間'!AH8,"-","-","○", "TRUE", "×","-")</f>
        <v>TRUE</v>
      </c>
      <c r="V8" s="34" t="str">
        <f>_xlfn.SWITCH('消耗品-中間'!AI8,"-","-","○", "TRUE", "×","-")</f>
        <v>TRUE</v>
      </c>
      <c r="W8" s="34" t="str">
        <f>_xlfn.SWITCH('消耗品-中間'!AJ8,"-","-","○", "TRUE", "×","-")</f>
        <v>TRUE</v>
      </c>
      <c r="X8" s="34" t="str">
        <f>_xlfn.SWITCH('消耗品-中間'!AK8,"-","-","○", "TRUE", "×","-")</f>
        <v>TRUE</v>
      </c>
      <c r="Y8" s="34" t="str">
        <f>_xlfn.SWITCH(IF(I8="○",VLOOKUP(E8,消耗品名称List!$C$4:$H$45,6,0),"-"),"-","-","○", "TRUE", "●", "TRUE", "×","-")</f>
        <v>TRUE</v>
      </c>
      <c r="Z8" s="59" t="s">
        <v>396</v>
      </c>
      <c r="AA8" s="59" t="s">
        <v>396</v>
      </c>
      <c r="AB8" s="59" t="s">
        <v>396</v>
      </c>
      <c r="AC8" s="59" t="s">
        <v>396</v>
      </c>
      <c r="AD8" s="59" t="s">
        <v>396</v>
      </c>
    </row>
    <row r="9" spans="3:30" ht="12" thickBot="1">
      <c r="C9" s="32">
        <v>3</v>
      </c>
      <c r="D9" s="33" t="str">
        <f>'消耗品-中間'!D9</f>
        <v>トナーカートリッジ(シアン)</v>
      </c>
      <c r="E9" s="35" t="str">
        <f>VLOOKUP(D9,消耗品名称List!$B$4:$L$45,2,0)</f>
        <v>TONER_C</v>
      </c>
      <c r="F9" s="35" t="str">
        <f>VLOOKUP(D9,消耗品名称List!$B$4:$L$45,5,0)</f>
        <v>-</v>
      </c>
      <c r="G9" s="35" t="str">
        <f>VLOOKUP(D9,消耗品名称List!$B$4:$L$45,11,0)</f>
        <v>-</v>
      </c>
      <c r="H9" s="35" t="str">
        <f>VLOOKUP(D9,消耗品名称List!$B$4:$L$45,8,0)</f>
        <v>TONER_C</v>
      </c>
      <c r="I9" s="34" t="str">
        <f>'消耗品-中間'!E9</f>
        <v>○</v>
      </c>
      <c r="J9" s="34" t="str">
        <f>'消耗品-中間'!K9</f>
        <v>×</v>
      </c>
      <c r="K9" s="34" t="b">
        <f>_xlfn.SWITCH('消耗品-中間'!T9,"-","-","○",TRUE,"×",FALSE)</f>
        <v>1</v>
      </c>
      <c r="L9" s="34" t="b">
        <f>_xlfn.SWITCH('消耗品-中間'!U9,"-","-","○",TRUE,"×",FALSE)</f>
        <v>1</v>
      </c>
      <c r="M9" s="34" t="b">
        <f>_xlfn.SWITCH('消耗品-中間'!V9,"-","-","○",TRUE,"×",FALSE)</f>
        <v>1</v>
      </c>
      <c r="N9" s="34" t="b">
        <f>_xlfn.SWITCH('消耗品-中間'!X9,"-","-","○",TRUE,"×",FALSE)</f>
        <v>0</v>
      </c>
      <c r="O9" s="36" t="str">
        <f>_xlfn.SWITCH('消耗品-中間'!F9,"-","-","CRU","TRUE","ERU","FALSE", "NVM切替","FALSE")</f>
        <v>TRUE</v>
      </c>
      <c r="P9" s="36" t="str">
        <f>_xlfn.SWITCH('消耗品-中間'!M9,"-","-","停止する","TRUE","停止しない","FALSE", "NVM切替", "TRUE")</f>
        <v>TRUE</v>
      </c>
      <c r="Q9" s="59" t="b">
        <v>1</v>
      </c>
      <c r="R9" s="34" t="str">
        <f>_xlfn.SWITCH('消耗品-中間'!AE9,"-","-","×","-",,,"TRUE")</f>
        <v>TRUE</v>
      </c>
      <c r="S9" s="34" t="str">
        <f>_xlfn.SWITCH('消耗品-中間'!AC9,"-","-","○", "TRUE", "×","-")</f>
        <v>-</v>
      </c>
      <c r="T9" s="34" t="str">
        <f>_xlfn.SWITCH('消耗品-中間'!AG9,"-","-","○", "TRUE", "×","-")</f>
        <v>TRUE</v>
      </c>
      <c r="U9" s="34" t="str">
        <f>_xlfn.SWITCH('消耗品-中間'!AH9,"-","-","○", "TRUE", "×","-")</f>
        <v>TRUE</v>
      </c>
      <c r="V9" s="34" t="str">
        <f>_xlfn.SWITCH('消耗品-中間'!AI9,"-","-","○", "TRUE", "×","-")</f>
        <v>TRUE</v>
      </c>
      <c r="W9" s="34" t="str">
        <f>_xlfn.SWITCH('消耗品-中間'!AJ9,"-","-","○", "TRUE", "×","-")</f>
        <v>TRUE</v>
      </c>
      <c r="X9" s="34" t="str">
        <f>_xlfn.SWITCH('消耗品-中間'!AK9,"-","-","○", "TRUE", "×","-")</f>
        <v>TRUE</v>
      </c>
      <c r="Y9" s="34" t="str">
        <f>_xlfn.SWITCH(IF(I9="○",VLOOKUP(E9,消耗品名称List!$C$4:$H$45,6,0),"-"),"-","-","○", "TRUE", "●", "TRUE", "×","-")</f>
        <v>TRUE</v>
      </c>
      <c r="Z9" s="59" t="s">
        <v>396</v>
      </c>
      <c r="AA9" s="59" t="s">
        <v>396</v>
      </c>
      <c r="AB9" s="59" t="s">
        <v>396</v>
      </c>
      <c r="AC9" s="59" t="s">
        <v>396</v>
      </c>
      <c r="AD9" s="59" t="s">
        <v>396</v>
      </c>
    </row>
    <row r="10" spans="3:30" ht="12" thickBot="1">
      <c r="C10" s="32">
        <v>4</v>
      </c>
      <c r="D10" s="33" t="str">
        <f>'消耗品-中間'!D10</f>
        <v>トナーカートリッジ(ブラック)</v>
      </c>
      <c r="E10" s="35" t="str">
        <f>VLOOKUP(D10,消耗品名称List!$B$4:$L$45,2,0)</f>
        <v>TONER_K</v>
      </c>
      <c r="F10" s="35" t="str">
        <f>VLOOKUP(D10,消耗品名称List!$B$4:$L$45,5,0)</f>
        <v>-</v>
      </c>
      <c r="G10" s="35" t="str">
        <f>VLOOKUP(D10,消耗品名称List!$B$4:$L$45,11,0)</f>
        <v>-</v>
      </c>
      <c r="H10" s="35" t="str">
        <f>VLOOKUP(D10,消耗品名称List!$B$4:$L$45,8,0)</f>
        <v>TONER_K</v>
      </c>
      <c r="I10" s="34" t="str">
        <f>'消耗品-中間'!E10</f>
        <v>-</v>
      </c>
      <c r="J10" s="34" t="str">
        <f>'消耗品-中間'!K10</f>
        <v>-</v>
      </c>
      <c r="K10" s="34" t="str">
        <f>_xlfn.SWITCH('消耗品-中間'!T10,"-","-","○",TRUE,"×",FALSE)</f>
        <v>-</v>
      </c>
      <c r="L10" s="34" t="str">
        <f>_xlfn.SWITCH('消耗品-中間'!U10,"-","-","○",TRUE,"×",FALSE)</f>
        <v>-</v>
      </c>
      <c r="M10" s="34" t="str">
        <f>_xlfn.SWITCH('消耗品-中間'!V10,"-","-","○",TRUE,"×",FALSE)</f>
        <v>-</v>
      </c>
      <c r="N10" s="34" t="str">
        <f>_xlfn.SWITCH('消耗品-中間'!X10,"-","-","○",TRUE,"×",FALSE)</f>
        <v>-</v>
      </c>
      <c r="O10" s="36" t="str">
        <f>_xlfn.SWITCH('消耗品-中間'!F10,"-","-","CRU","TRUE","ERU","FALSE", "NVM切替","FALSE")</f>
        <v>-</v>
      </c>
      <c r="P10" s="36" t="str">
        <f>_xlfn.SWITCH('消耗品-中間'!M10,"-","-","停止する","TRUE","停止しない","FALSE", "NVM切替", "TRUE")</f>
        <v>-</v>
      </c>
      <c r="Q10" s="59" t="s">
        <v>192</v>
      </c>
      <c r="R10" s="34" t="str">
        <f>_xlfn.SWITCH('消耗品-中間'!AE10,"-","-","×","-",,,"TRUE")</f>
        <v>-</v>
      </c>
      <c r="S10" s="34" t="str">
        <f>_xlfn.SWITCH('消耗品-中間'!AC10,"-","-","○", "TRUE", "×","-")</f>
        <v>-</v>
      </c>
      <c r="T10" s="34" t="str">
        <f>_xlfn.SWITCH('消耗品-中間'!AG10,"-","-","○", "TRUE", "×","-")</f>
        <v>-</v>
      </c>
      <c r="U10" s="34" t="str">
        <f>_xlfn.SWITCH('消耗品-中間'!AH10,"-","-","○", "TRUE", "×","-")</f>
        <v>-</v>
      </c>
      <c r="V10" s="34" t="str">
        <f>_xlfn.SWITCH('消耗品-中間'!AI10,"-","-","○", "TRUE", "×","-")</f>
        <v>-</v>
      </c>
      <c r="W10" s="34" t="str">
        <f>_xlfn.SWITCH('消耗品-中間'!AJ10,"-","-","○", "TRUE", "×","-")</f>
        <v>-</v>
      </c>
      <c r="X10" s="34" t="str">
        <f>_xlfn.SWITCH('消耗品-中間'!AK10,"-","-","○", "TRUE", "×","-")</f>
        <v>-</v>
      </c>
      <c r="Y10" s="34" t="str">
        <f>_xlfn.SWITCH(IF(I10="○",VLOOKUP(E10,消耗品名称List!$C$4:$H$45,6,0),"-"),"-","-","○", "TRUE", "●", "TRUE", "×","-")</f>
        <v>-</v>
      </c>
      <c r="Z10" s="59" t="s">
        <v>396</v>
      </c>
      <c r="AA10" s="59" t="s">
        <v>396</v>
      </c>
      <c r="AB10" s="59" t="s">
        <v>396</v>
      </c>
      <c r="AC10" s="59" t="s">
        <v>396</v>
      </c>
      <c r="AD10" s="59" t="s">
        <v>396</v>
      </c>
    </row>
    <row r="11" spans="3:30" ht="12" thickBot="1">
      <c r="C11" s="32">
        <v>5</v>
      </c>
      <c r="D11" s="33" t="str">
        <f>'消耗品-中間'!D11</f>
        <v>トナーカートリッジ(ブラック1)</v>
      </c>
      <c r="E11" s="35" t="str">
        <f>VLOOKUP(D11,消耗品名称List!$B$4:$L$45,2,0)</f>
        <v>TONER_K1</v>
      </c>
      <c r="F11" s="35" t="str">
        <f>VLOOKUP(D11,消耗品名称List!$B$4:$L$45,5,0)</f>
        <v>-</v>
      </c>
      <c r="G11" s="35" t="str">
        <f>VLOOKUP(D11,消耗品名称List!$B$4:$L$45,11,0)</f>
        <v>-</v>
      </c>
      <c r="H11" s="35" t="str">
        <f>VLOOKUP(D11,消耗品名称List!$B$4:$L$45,8,0)</f>
        <v>TONER_K</v>
      </c>
      <c r="I11" s="34" t="str">
        <f>'消耗品-中間'!E11</f>
        <v>○</v>
      </c>
      <c r="J11" s="34" t="str">
        <f>'消耗品-中間'!K11</f>
        <v>×</v>
      </c>
      <c r="K11" s="34" t="b">
        <f>_xlfn.SWITCH('消耗品-中間'!T11,"-","-","○",TRUE,"×",FALSE)</f>
        <v>1</v>
      </c>
      <c r="L11" s="34" t="b">
        <f>_xlfn.SWITCH('消耗品-中間'!U11,"-","-","○",TRUE,"×",FALSE)</f>
        <v>1</v>
      </c>
      <c r="M11" s="34" t="b">
        <f>_xlfn.SWITCH('消耗品-中間'!V11,"-","-","○",TRUE,"×",FALSE)</f>
        <v>1</v>
      </c>
      <c r="N11" s="34" t="b">
        <f>_xlfn.SWITCH('消耗品-中間'!X11,"-","-","○",TRUE,"×",FALSE)</f>
        <v>0</v>
      </c>
      <c r="O11" s="36" t="str">
        <f>_xlfn.SWITCH('消耗品-中間'!F11,"-","-","CRU","TRUE","ERU","FALSE", "NVM切替","FALSE")</f>
        <v>TRUE</v>
      </c>
      <c r="P11" s="36" t="str">
        <f>_xlfn.SWITCH('消耗品-中間'!M11,"-","-","停止する","TRUE","停止しない","FALSE", "NVM切替", "TRUE")</f>
        <v>TRUE</v>
      </c>
      <c r="Q11" s="59" t="b">
        <v>1</v>
      </c>
      <c r="R11" s="34" t="str">
        <f>_xlfn.SWITCH('消耗品-中間'!AE11,"-","-","×","-",,,"TRUE")</f>
        <v>TRUE</v>
      </c>
      <c r="S11" s="34" t="str">
        <f>_xlfn.SWITCH('消耗品-中間'!AC11,"-","-","○", "TRUE", "×","-")</f>
        <v>-</v>
      </c>
      <c r="T11" s="34" t="str">
        <f>_xlfn.SWITCH('消耗品-中間'!AG11,"-","-","○", "TRUE", "×","-")</f>
        <v>TRUE</v>
      </c>
      <c r="U11" s="34" t="str">
        <f>_xlfn.SWITCH('消耗品-中間'!AH11,"-","-","○", "TRUE", "×","-")</f>
        <v>TRUE</v>
      </c>
      <c r="V11" s="34" t="str">
        <f>_xlfn.SWITCH('消耗品-中間'!AI11,"-","-","○", "TRUE", "×","-")</f>
        <v>TRUE</v>
      </c>
      <c r="W11" s="34" t="str">
        <f>_xlfn.SWITCH('消耗品-中間'!AJ11,"-","-","○", "TRUE", "×","-")</f>
        <v>TRUE</v>
      </c>
      <c r="X11" s="34" t="str">
        <f>_xlfn.SWITCH('消耗品-中間'!AK11,"-","-","○", "TRUE", "×","-")</f>
        <v>TRUE</v>
      </c>
      <c r="Y11" s="34" t="str">
        <f>_xlfn.SWITCH(IF(I11="○",VLOOKUP(E11,消耗品名称List!$C$4:$H$45,6,0),"-"),"-","-","○", "TRUE", "●", "TRUE", "×","-")</f>
        <v>TRUE</v>
      </c>
      <c r="Z11" s="59" t="s">
        <v>396</v>
      </c>
      <c r="AA11" s="59" t="s">
        <v>396</v>
      </c>
      <c r="AB11" s="59" t="s">
        <v>396</v>
      </c>
      <c r="AC11" s="59" t="s">
        <v>396</v>
      </c>
      <c r="AD11" s="59" t="s">
        <v>396</v>
      </c>
    </row>
    <row r="12" spans="3:30" ht="12" thickBot="1">
      <c r="C12" s="32">
        <v>6</v>
      </c>
      <c r="D12" s="33" t="str">
        <f>'消耗品-中間'!D12</f>
        <v>トナーカートリッジ(ブラック2)</v>
      </c>
      <c r="E12" s="35" t="str">
        <f>VLOOKUP(D12,消耗品名称List!$B$4:$L$45,2,0)</f>
        <v>TONER_K2</v>
      </c>
      <c r="F12" s="35" t="str">
        <f>VLOOKUP(D12,消耗品名称List!$B$4:$L$45,5,0)</f>
        <v>-</v>
      </c>
      <c r="G12" s="35" t="str">
        <f>VLOOKUP(D12,消耗品名称List!$B$4:$L$45,11,0)</f>
        <v>-</v>
      </c>
      <c r="H12" s="35" t="str">
        <f>VLOOKUP(D12,消耗品名称List!$B$4:$L$45,8,0)</f>
        <v>-</v>
      </c>
      <c r="I12" s="34" t="str">
        <f>'消耗品-中間'!E12</f>
        <v>○</v>
      </c>
      <c r="J12" s="34" t="str">
        <f>'消耗品-中間'!K12</f>
        <v>×</v>
      </c>
      <c r="K12" s="34" t="b">
        <f>_xlfn.SWITCH('消耗品-中間'!T12,"-","-","○",TRUE,"×",FALSE)</f>
        <v>1</v>
      </c>
      <c r="L12" s="34" t="b">
        <f>_xlfn.SWITCH('消耗品-中間'!U12,"-","-","○",TRUE,"×",FALSE)</f>
        <v>1</v>
      </c>
      <c r="M12" s="34" t="b">
        <f>_xlfn.SWITCH('消耗品-中間'!V12,"-","-","○",TRUE,"×",FALSE)</f>
        <v>1</v>
      </c>
      <c r="N12" s="34" t="b">
        <f>_xlfn.SWITCH('消耗品-中間'!X12,"-","-","○",TRUE,"×",FALSE)</f>
        <v>0</v>
      </c>
      <c r="O12" s="36" t="str">
        <f>_xlfn.SWITCH('消耗品-中間'!F12,"-","-","CRU","TRUE","ERU","FALSE", "NVM切替","FALSE")</f>
        <v>TRUE</v>
      </c>
      <c r="P12" s="36" t="str">
        <f>_xlfn.SWITCH('消耗品-中間'!M12,"-","-","停止する","TRUE","停止しない","FALSE", "NVM切替", "TRUE")</f>
        <v>TRUE</v>
      </c>
      <c r="Q12" s="59" t="b">
        <v>1</v>
      </c>
      <c r="R12" s="34" t="str">
        <f>_xlfn.SWITCH('消耗品-中間'!AE12,"-","-","×","-",,,"TRUE")</f>
        <v>TRUE</v>
      </c>
      <c r="S12" s="34" t="str">
        <f>_xlfn.SWITCH('消耗品-中間'!AC12,"-","-","○", "TRUE", "×","-")</f>
        <v>-</v>
      </c>
      <c r="T12" s="34" t="str">
        <f>_xlfn.SWITCH('消耗品-中間'!AG12,"-","-","○", "TRUE", "×","-")</f>
        <v>TRUE</v>
      </c>
      <c r="U12" s="34" t="str">
        <f>_xlfn.SWITCH('消耗品-中間'!AH12,"-","-","○", "TRUE", "×","-")</f>
        <v>TRUE</v>
      </c>
      <c r="V12" s="34" t="str">
        <f>_xlfn.SWITCH('消耗品-中間'!AI12,"-","-","○", "TRUE", "×","-")</f>
        <v>TRUE</v>
      </c>
      <c r="W12" s="34" t="str">
        <f>_xlfn.SWITCH('消耗品-中間'!AJ12,"-","-","○", "TRUE", "×","-")</f>
        <v>TRUE</v>
      </c>
      <c r="X12" s="34" t="str">
        <f>_xlfn.SWITCH('消耗品-中間'!AK12,"-","-","○", "TRUE", "×","-")</f>
        <v>TRUE</v>
      </c>
      <c r="Y12" s="34" t="str">
        <f>_xlfn.SWITCH(IF(I12="○",VLOOKUP(E12,消耗品名称List!$C$4:$H$45,6,0),"-"),"-","-","○", "TRUE", "●", "TRUE", "×","-")</f>
        <v>-</v>
      </c>
      <c r="Z12" s="59" t="s">
        <v>396</v>
      </c>
      <c r="AA12" s="59" t="s">
        <v>396</v>
      </c>
      <c r="AB12" s="59" t="s">
        <v>396</v>
      </c>
      <c r="AC12" s="59" t="s">
        <v>396</v>
      </c>
      <c r="AD12" s="59" t="s">
        <v>396</v>
      </c>
    </row>
    <row r="13" spans="3:30" ht="12" thickBot="1">
      <c r="C13" s="32">
        <v>7</v>
      </c>
      <c r="D13" s="33" t="str">
        <f>'消耗品-中間'!D13</f>
        <v>ドラムカートリッジ(イエロー)</v>
      </c>
      <c r="E13" s="35" t="str">
        <f>VLOOKUP(D13,消耗品名称List!$B$4:$L$45,2,0)</f>
        <v>DRUM_Y</v>
      </c>
      <c r="F13" s="35" t="str">
        <f>VLOOKUP(D13,消耗品名称List!$B$4:$L$45,5,0)</f>
        <v>-</v>
      </c>
      <c r="G13" s="35" t="str">
        <f>VLOOKUP(D13,消耗品名称List!$B$4:$L$45,11,0)</f>
        <v>DRUM_CRU</v>
      </c>
      <c r="H13" s="35" t="str">
        <f>VLOOKUP(D13,消耗品名称List!$B$4:$L$45,8,0)</f>
        <v>DRUM_Y</v>
      </c>
      <c r="I13" s="34" t="str">
        <f>'消耗品-中間'!E13</f>
        <v>○</v>
      </c>
      <c r="J13" s="34" t="str">
        <f>'消耗品-中間'!K13</f>
        <v>×</v>
      </c>
      <c r="K13" s="34" t="b">
        <f>_xlfn.SWITCH('消耗品-中間'!T13,"-","-","○",TRUE,"×",FALSE)</f>
        <v>1</v>
      </c>
      <c r="L13" s="34" t="b">
        <f>_xlfn.SWITCH('消耗品-中間'!U13,"-","-","○",TRUE,"×",FALSE)</f>
        <v>1</v>
      </c>
      <c r="M13" s="34" t="b">
        <f>_xlfn.SWITCH('消耗品-中間'!V13,"-","-","○",TRUE,"×",FALSE)</f>
        <v>1</v>
      </c>
      <c r="N13" s="34" t="b">
        <f>_xlfn.SWITCH('消耗品-中間'!X13,"-","-","○",TRUE,"×",FALSE)</f>
        <v>1</v>
      </c>
      <c r="O13" s="36" t="str">
        <f>_xlfn.SWITCH('消耗品-中間'!F13,"-","-","CRU","TRUE","ERU","FALSE", "NVM切替","FALSE")</f>
        <v>FALSE</v>
      </c>
      <c r="P13" s="36" t="str">
        <f>_xlfn.SWITCH('消耗品-中間'!M13,"-","-","停止する","TRUE","停止しない","FALSE", "NVM切替", "TRUE")</f>
        <v>TRUE</v>
      </c>
      <c r="Q13" s="59" t="b">
        <v>1</v>
      </c>
      <c r="R13" s="34" t="str">
        <f>_xlfn.SWITCH('消耗品-中間'!AE13,"-","-","×","-",,,"TRUE")</f>
        <v>TRUE</v>
      </c>
      <c r="S13" s="34" t="str">
        <f>_xlfn.SWITCH('消耗品-中間'!AC13,"-","-","○", "TRUE", "×","-")</f>
        <v>-</v>
      </c>
      <c r="T13" s="34" t="str">
        <f>_xlfn.SWITCH('消耗品-中間'!AG13,"-","-","○", "TRUE", "×","-")</f>
        <v>-</v>
      </c>
      <c r="U13" s="34" t="str">
        <f>_xlfn.SWITCH('消耗品-中間'!AH13,"-","-","○", "TRUE", "×","-")</f>
        <v>TRUE</v>
      </c>
      <c r="V13" s="34" t="str">
        <f>_xlfn.SWITCH('消耗品-中間'!AI13,"-","-","○", "TRUE", "×","-")</f>
        <v>-</v>
      </c>
      <c r="W13" s="34" t="str">
        <f>_xlfn.SWITCH('消耗品-中間'!AJ13,"-","-","○", "TRUE", "×","-")</f>
        <v>TRUE</v>
      </c>
      <c r="X13" s="34" t="str">
        <f>_xlfn.SWITCH('消耗品-中間'!AK13,"-","-","○", "TRUE", "×","-")</f>
        <v>TRUE</v>
      </c>
      <c r="Y13" s="34" t="str">
        <f>_xlfn.SWITCH(IF(I13="○",VLOOKUP(E13,消耗品名称List!$C$4:$H$45,6,0),"-"),"-","-","○", "TRUE", "●", "TRUE", "×","-")</f>
        <v>TRUE</v>
      </c>
      <c r="Z13" s="59" t="s">
        <v>396</v>
      </c>
      <c r="AA13" s="59" t="s">
        <v>396</v>
      </c>
      <c r="AB13" s="59" t="s">
        <v>396</v>
      </c>
      <c r="AC13" s="59" t="s">
        <v>396</v>
      </c>
      <c r="AD13" s="59" t="s">
        <v>396</v>
      </c>
    </row>
    <row r="14" spans="3:30" ht="12" thickBot="1">
      <c r="C14" s="32">
        <v>8</v>
      </c>
      <c r="D14" s="33" t="str">
        <f>'消耗品-中間'!D14</f>
        <v>ドラムカートリッジ(マゼンタ)</v>
      </c>
      <c r="E14" s="35" t="str">
        <f>VLOOKUP(D14,消耗品名称List!$B$4:$L$45,2,0)</f>
        <v>DRUM_M</v>
      </c>
      <c r="F14" s="35" t="str">
        <f>VLOOKUP(D14,消耗品名称List!$B$4:$L$45,5,0)</f>
        <v>-</v>
      </c>
      <c r="G14" s="35" t="str">
        <f>VLOOKUP(D14,消耗品名称List!$B$4:$L$45,11,0)</f>
        <v>DRUM_CRU</v>
      </c>
      <c r="H14" s="35" t="str">
        <f>VLOOKUP(D14,消耗品名称List!$B$4:$L$45,8,0)</f>
        <v>DRUM_M</v>
      </c>
      <c r="I14" s="34" t="str">
        <f>'消耗品-中間'!E14</f>
        <v>○</v>
      </c>
      <c r="J14" s="34" t="str">
        <f>'消耗品-中間'!K14</f>
        <v>×</v>
      </c>
      <c r="K14" s="34" t="b">
        <f>_xlfn.SWITCH('消耗品-中間'!T14,"-","-","○",TRUE,"×",FALSE)</f>
        <v>1</v>
      </c>
      <c r="L14" s="34" t="b">
        <f>_xlfn.SWITCH('消耗品-中間'!U14,"-","-","○",TRUE,"×",FALSE)</f>
        <v>1</v>
      </c>
      <c r="M14" s="34" t="b">
        <f>_xlfn.SWITCH('消耗品-中間'!V14,"-","-","○",TRUE,"×",FALSE)</f>
        <v>1</v>
      </c>
      <c r="N14" s="34" t="b">
        <f>_xlfn.SWITCH('消耗品-中間'!X14,"-","-","○",TRUE,"×",FALSE)</f>
        <v>1</v>
      </c>
      <c r="O14" s="36" t="str">
        <f>_xlfn.SWITCH('消耗品-中間'!F14,"-","-","CRU","TRUE","ERU","FALSE", "NVM切替","FALSE")</f>
        <v>FALSE</v>
      </c>
      <c r="P14" s="36" t="str">
        <f>_xlfn.SWITCH('消耗品-中間'!M14,"-","-","停止する","TRUE","停止しない","FALSE", "NVM切替", "TRUE")</f>
        <v>TRUE</v>
      </c>
      <c r="Q14" s="59" t="b">
        <v>1</v>
      </c>
      <c r="R14" s="34" t="str">
        <f>_xlfn.SWITCH('消耗品-中間'!AE14,"-","-","×","-",,,"TRUE")</f>
        <v>TRUE</v>
      </c>
      <c r="S14" s="34" t="str">
        <f>_xlfn.SWITCH('消耗品-中間'!AC14,"-","-","○", "TRUE", "×","-")</f>
        <v>-</v>
      </c>
      <c r="T14" s="34" t="str">
        <f>_xlfn.SWITCH('消耗品-中間'!AG14,"-","-","○", "TRUE", "×","-")</f>
        <v>-</v>
      </c>
      <c r="U14" s="34" t="str">
        <f>_xlfn.SWITCH('消耗品-中間'!AH14,"-","-","○", "TRUE", "×","-")</f>
        <v>TRUE</v>
      </c>
      <c r="V14" s="34" t="str">
        <f>_xlfn.SWITCH('消耗品-中間'!AI14,"-","-","○", "TRUE", "×","-")</f>
        <v>-</v>
      </c>
      <c r="W14" s="34" t="str">
        <f>_xlfn.SWITCH('消耗品-中間'!AJ14,"-","-","○", "TRUE", "×","-")</f>
        <v>TRUE</v>
      </c>
      <c r="X14" s="34" t="str">
        <f>_xlfn.SWITCH('消耗品-中間'!AK14,"-","-","○", "TRUE", "×","-")</f>
        <v>TRUE</v>
      </c>
      <c r="Y14" s="34" t="str">
        <f>_xlfn.SWITCH(IF(I14="○",VLOOKUP(E14,消耗品名称List!$C$4:$H$45,6,0),"-"),"-","-","○", "TRUE", "●", "TRUE", "×","-")</f>
        <v>TRUE</v>
      </c>
      <c r="Z14" s="59" t="s">
        <v>396</v>
      </c>
      <c r="AA14" s="59" t="s">
        <v>396</v>
      </c>
      <c r="AB14" s="59" t="s">
        <v>396</v>
      </c>
      <c r="AC14" s="59" t="s">
        <v>396</v>
      </c>
      <c r="AD14" s="59" t="s">
        <v>396</v>
      </c>
    </row>
    <row r="15" spans="3:30" ht="12" thickBot="1">
      <c r="C15" s="32">
        <v>9</v>
      </c>
      <c r="D15" s="33" t="str">
        <f>'消耗品-中間'!D15</f>
        <v>ドラムカートリッジ(シアン)</v>
      </c>
      <c r="E15" s="35" t="str">
        <f>VLOOKUP(D15,消耗品名称List!$B$4:$L$45,2,0)</f>
        <v>DRUM_C</v>
      </c>
      <c r="F15" s="35" t="str">
        <f>VLOOKUP(D15,消耗品名称List!$B$4:$L$45,5,0)</f>
        <v>-</v>
      </c>
      <c r="G15" s="35" t="str">
        <f>VLOOKUP(D15,消耗品名称List!$B$4:$L$45,11,0)</f>
        <v>DRUM_CRU</v>
      </c>
      <c r="H15" s="35" t="str">
        <f>VLOOKUP(D15,消耗品名称List!$B$4:$L$45,8,0)</f>
        <v>DRUM_C</v>
      </c>
      <c r="I15" s="34" t="str">
        <f>'消耗品-中間'!E15</f>
        <v>○</v>
      </c>
      <c r="J15" s="34" t="str">
        <f>'消耗品-中間'!K15</f>
        <v>×</v>
      </c>
      <c r="K15" s="34" t="b">
        <f>_xlfn.SWITCH('消耗品-中間'!T15,"-","-","○",TRUE,"×",FALSE)</f>
        <v>1</v>
      </c>
      <c r="L15" s="34" t="b">
        <f>_xlfn.SWITCH('消耗品-中間'!U15,"-","-","○",TRUE,"×",FALSE)</f>
        <v>1</v>
      </c>
      <c r="M15" s="34" t="b">
        <f>_xlfn.SWITCH('消耗品-中間'!V15,"-","-","○",TRUE,"×",FALSE)</f>
        <v>1</v>
      </c>
      <c r="N15" s="34" t="b">
        <f>_xlfn.SWITCH('消耗品-中間'!X15,"-","-","○",TRUE,"×",FALSE)</f>
        <v>1</v>
      </c>
      <c r="O15" s="36" t="str">
        <f>_xlfn.SWITCH('消耗品-中間'!F15,"-","-","CRU","TRUE","ERU","FALSE", "NVM切替","FALSE")</f>
        <v>FALSE</v>
      </c>
      <c r="P15" s="36" t="str">
        <f>_xlfn.SWITCH('消耗品-中間'!M15,"-","-","停止する","TRUE","停止しない","FALSE", "NVM切替", "TRUE")</f>
        <v>TRUE</v>
      </c>
      <c r="Q15" s="59" t="b">
        <v>1</v>
      </c>
      <c r="R15" s="34" t="str">
        <f>_xlfn.SWITCH('消耗品-中間'!AE15,"-","-","×","-",,,"TRUE")</f>
        <v>TRUE</v>
      </c>
      <c r="S15" s="34" t="str">
        <f>_xlfn.SWITCH('消耗品-中間'!AC15,"-","-","○", "TRUE", "×","-")</f>
        <v>-</v>
      </c>
      <c r="T15" s="34" t="str">
        <f>_xlfn.SWITCH('消耗品-中間'!AG15,"-","-","○", "TRUE", "×","-")</f>
        <v>-</v>
      </c>
      <c r="U15" s="34" t="str">
        <f>_xlfn.SWITCH('消耗品-中間'!AH15,"-","-","○", "TRUE", "×","-")</f>
        <v>TRUE</v>
      </c>
      <c r="V15" s="34" t="str">
        <f>_xlfn.SWITCH('消耗品-中間'!AI15,"-","-","○", "TRUE", "×","-")</f>
        <v>-</v>
      </c>
      <c r="W15" s="34" t="str">
        <f>_xlfn.SWITCH('消耗品-中間'!AJ15,"-","-","○", "TRUE", "×","-")</f>
        <v>TRUE</v>
      </c>
      <c r="X15" s="34" t="str">
        <f>_xlfn.SWITCH('消耗品-中間'!AK15,"-","-","○", "TRUE", "×","-")</f>
        <v>TRUE</v>
      </c>
      <c r="Y15" s="34" t="str">
        <f>_xlfn.SWITCH(IF(I15="○",VLOOKUP(E15,消耗品名称List!$C$4:$H$45,6,0),"-"),"-","-","○", "TRUE", "●", "TRUE", "×","-")</f>
        <v>TRUE</v>
      </c>
      <c r="Z15" s="59" t="s">
        <v>396</v>
      </c>
      <c r="AA15" s="59" t="s">
        <v>396</v>
      </c>
      <c r="AB15" s="59" t="s">
        <v>396</v>
      </c>
      <c r="AC15" s="59" t="s">
        <v>396</v>
      </c>
      <c r="AD15" s="59" t="s">
        <v>396</v>
      </c>
    </row>
    <row r="16" spans="3:30" ht="12" thickBot="1">
      <c r="C16" s="32">
        <v>10</v>
      </c>
      <c r="D16" s="33" t="str">
        <f>'消耗品-中間'!D16</f>
        <v>ドラムカートリッジ(ブラック)</v>
      </c>
      <c r="E16" s="35" t="str">
        <f>VLOOKUP(D16,消耗品名称List!$B$4:$L$45,2,0)</f>
        <v>DRUM_K</v>
      </c>
      <c r="F16" s="35" t="str">
        <f>VLOOKUP(D16,消耗品名称List!$B$4:$L$45,5,0)</f>
        <v>-</v>
      </c>
      <c r="G16" s="35" t="str">
        <f>VLOOKUP(D16,消耗品名称List!$B$4:$L$45,11,0)</f>
        <v>DRUM_CRU</v>
      </c>
      <c r="H16" s="35" t="str">
        <f>VLOOKUP(D16,消耗品名称List!$B$4:$L$45,8,0)</f>
        <v>DRUM_K</v>
      </c>
      <c r="I16" s="34" t="str">
        <f>'消耗品-中間'!E16</f>
        <v>○</v>
      </c>
      <c r="J16" s="34" t="str">
        <f>'消耗品-中間'!K16</f>
        <v>×</v>
      </c>
      <c r="K16" s="34" t="b">
        <f>_xlfn.SWITCH('消耗品-中間'!T16,"-","-","○",TRUE,"×",FALSE)</f>
        <v>1</v>
      </c>
      <c r="L16" s="34" t="b">
        <f>_xlfn.SWITCH('消耗品-中間'!U16,"-","-","○",TRUE,"×",FALSE)</f>
        <v>1</v>
      </c>
      <c r="M16" s="34" t="b">
        <f>_xlfn.SWITCH('消耗品-中間'!V16,"-","-","○",TRUE,"×",FALSE)</f>
        <v>1</v>
      </c>
      <c r="N16" s="34" t="b">
        <f>_xlfn.SWITCH('消耗品-中間'!X16,"-","-","○",TRUE,"×",FALSE)</f>
        <v>1</v>
      </c>
      <c r="O16" s="36" t="str">
        <f>_xlfn.SWITCH('消耗品-中間'!F16,"-","-","CRU","TRUE","ERU","FALSE", "NVM切替","FALSE")</f>
        <v>FALSE</v>
      </c>
      <c r="P16" s="36" t="str">
        <f>_xlfn.SWITCH('消耗品-中間'!M16,"-","-","停止する","TRUE","停止しない","FALSE", "NVM切替", "TRUE")</f>
        <v>TRUE</v>
      </c>
      <c r="Q16" s="59" t="b">
        <v>1</v>
      </c>
      <c r="R16" s="34" t="str">
        <f>_xlfn.SWITCH('消耗品-中間'!AE16,"-","-","×","-",,,"TRUE")</f>
        <v>TRUE</v>
      </c>
      <c r="S16" s="34" t="str">
        <f>_xlfn.SWITCH('消耗品-中間'!AC16,"-","-","○", "TRUE", "×","-")</f>
        <v>-</v>
      </c>
      <c r="T16" s="34" t="str">
        <f>_xlfn.SWITCH('消耗品-中間'!AG16,"-","-","○", "TRUE", "×","-")</f>
        <v>-</v>
      </c>
      <c r="U16" s="34" t="str">
        <f>_xlfn.SWITCH('消耗品-中間'!AH16,"-","-","○", "TRUE", "×","-")</f>
        <v>TRUE</v>
      </c>
      <c r="V16" s="34" t="str">
        <f>_xlfn.SWITCH('消耗品-中間'!AI16,"-","-","○", "TRUE", "×","-")</f>
        <v>-</v>
      </c>
      <c r="W16" s="34" t="str">
        <f>_xlfn.SWITCH('消耗品-中間'!AJ16,"-","-","○", "TRUE", "×","-")</f>
        <v>TRUE</v>
      </c>
      <c r="X16" s="34" t="str">
        <f>_xlfn.SWITCH('消耗品-中間'!AK16,"-","-","○", "TRUE", "×","-")</f>
        <v>TRUE</v>
      </c>
      <c r="Y16" s="34" t="str">
        <f>_xlfn.SWITCH(IF(I16="○",VLOOKUP(E16,消耗品名称List!$C$4:$H$45,6,0),"-"),"-","-","○", "TRUE", "●", "TRUE", "×","-")</f>
        <v>TRUE</v>
      </c>
      <c r="Z16" s="59" t="s">
        <v>396</v>
      </c>
      <c r="AA16" s="59" t="s">
        <v>396</v>
      </c>
      <c r="AB16" s="59" t="s">
        <v>396</v>
      </c>
      <c r="AC16" s="59" t="s">
        <v>396</v>
      </c>
      <c r="AD16" s="59" t="s">
        <v>396</v>
      </c>
    </row>
    <row r="17" spans="3:30" ht="12" thickBot="1">
      <c r="C17" s="32">
        <v>11</v>
      </c>
      <c r="D17" s="33" t="str">
        <f>'消耗品-中間'!D17</f>
        <v>ドラムカートリッジ(YMCK一体型)</v>
      </c>
      <c r="E17" s="35" t="str">
        <f>VLOOKUP(D17,消耗品名称List!$B$4:$L$45,2,0)</f>
        <v>DRUM_CARTRIDGE</v>
      </c>
      <c r="F17" s="35" t="str">
        <f>VLOOKUP(D17,消耗品名称List!$B$4:$L$45,5,0)</f>
        <v>-</v>
      </c>
      <c r="G17" s="35" t="str">
        <f>VLOOKUP(D17,消耗品名称List!$B$4:$L$45,11,0)</f>
        <v>-</v>
      </c>
      <c r="H17" s="35" t="str">
        <f>VLOOKUP(D17,消耗品名称List!$B$4:$L$45,8,0)</f>
        <v>DRUM_4CYCLE</v>
      </c>
      <c r="I17" s="34" t="str">
        <f>'消耗品-中間'!E17</f>
        <v>-</v>
      </c>
      <c r="J17" s="34" t="str">
        <f>'消耗品-中間'!K17</f>
        <v>-</v>
      </c>
      <c r="K17" s="34" t="str">
        <f>_xlfn.SWITCH('消耗品-中間'!T17,"-","-","○",TRUE,"×",FALSE)</f>
        <v>-</v>
      </c>
      <c r="L17" s="34" t="str">
        <f>_xlfn.SWITCH('消耗品-中間'!U17,"-","-","○",TRUE,"×",FALSE)</f>
        <v>-</v>
      </c>
      <c r="M17" s="34" t="str">
        <f>_xlfn.SWITCH('消耗品-中間'!V17,"-","-","○",TRUE,"×",FALSE)</f>
        <v>-</v>
      </c>
      <c r="N17" s="34" t="str">
        <f>_xlfn.SWITCH('消耗品-中間'!X17,"-","-","○",TRUE,"×",FALSE)</f>
        <v>-</v>
      </c>
      <c r="O17" s="36" t="str">
        <f>_xlfn.SWITCH('消耗品-中間'!F17,"-","-","CRU","TRUE","ERU","FALSE", "NVM切替","FALSE")</f>
        <v>-</v>
      </c>
      <c r="P17" s="36" t="str">
        <f>_xlfn.SWITCH('消耗品-中間'!M17,"-","-","停止する","TRUE","停止しない","FALSE", "NVM切替", "TRUE")</f>
        <v>-</v>
      </c>
      <c r="Q17" s="59" t="s">
        <v>192</v>
      </c>
      <c r="R17" s="34" t="str">
        <f>_xlfn.SWITCH('消耗品-中間'!AE17,"-","-","×","-",,,"TRUE")</f>
        <v>-</v>
      </c>
      <c r="S17" s="34" t="str">
        <f>_xlfn.SWITCH('消耗品-中間'!AC17,"-","-","○", "TRUE", "×","-")</f>
        <v>-</v>
      </c>
      <c r="T17" s="34" t="str">
        <f>_xlfn.SWITCH('消耗品-中間'!AG17,"-","-","○", "TRUE", "×","-")</f>
        <v>-</v>
      </c>
      <c r="U17" s="34" t="str">
        <f>_xlfn.SWITCH('消耗品-中間'!AH17,"-","-","○", "TRUE", "×","-")</f>
        <v>-</v>
      </c>
      <c r="V17" s="34" t="str">
        <f>_xlfn.SWITCH('消耗品-中間'!AI17,"-","-","○", "TRUE", "×","-")</f>
        <v>-</v>
      </c>
      <c r="W17" s="34" t="str">
        <f>_xlfn.SWITCH('消耗品-中間'!AJ17,"-","-","○", "TRUE", "×","-")</f>
        <v>-</v>
      </c>
      <c r="X17" s="34" t="str">
        <f>_xlfn.SWITCH('消耗品-中間'!AK17,"-","-","○", "TRUE", "×","-")</f>
        <v>-</v>
      </c>
      <c r="Y17" s="34" t="str">
        <f>_xlfn.SWITCH(IF(I17="○",VLOOKUP(E17,消耗品名称List!$C$4:$H$45,6,0),"-"),"-","-","○", "TRUE", "●", "TRUE", "×","-")</f>
        <v>-</v>
      </c>
      <c r="Z17" s="59" t="s">
        <v>396</v>
      </c>
      <c r="AA17" s="59" t="s">
        <v>396</v>
      </c>
      <c r="AB17" s="59" t="s">
        <v>396</v>
      </c>
      <c r="AC17" s="59" t="s">
        <v>396</v>
      </c>
      <c r="AD17" s="59" t="s">
        <v>396</v>
      </c>
    </row>
    <row r="18" spans="3:30" ht="12" thickBot="1">
      <c r="C18" s="32">
        <v>12</v>
      </c>
      <c r="D18" s="33" t="str">
        <f>'消耗品-中間'!D18</f>
        <v>ドラムカートリッジ(YMCK 同時交換（非一体）型)</v>
      </c>
      <c r="E18" s="35" t="str">
        <f>VLOOKUP(D18,消耗品名称List!$B$4:$L$45,2,0)</f>
        <v>DRUM_YMCK</v>
      </c>
      <c r="F18" s="35" t="str">
        <f>VLOOKUP(D18,消耗品名称List!$B$4:$L$45,5,0)</f>
        <v>-</v>
      </c>
      <c r="G18" s="35" t="str">
        <f>VLOOKUP(D18,消耗品名称List!$B$4:$L$45,11,0)</f>
        <v>-</v>
      </c>
      <c r="H18" s="35" t="str">
        <f>VLOOKUP(D18,消耗品名称List!$B$4:$L$45,8,0)</f>
        <v>-</v>
      </c>
      <c r="I18" s="34" t="str">
        <f>'消耗品-中間'!E18</f>
        <v>-</v>
      </c>
      <c r="J18" s="34" t="str">
        <f>'消耗品-中間'!K18</f>
        <v>-</v>
      </c>
      <c r="K18" s="34" t="str">
        <f>_xlfn.SWITCH('消耗品-中間'!T18,"-","-","○",TRUE,"×",FALSE)</f>
        <v>-</v>
      </c>
      <c r="L18" s="34" t="str">
        <f>_xlfn.SWITCH('消耗品-中間'!U18,"-","-","○",TRUE,"×",FALSE)</f>
        <v>-</v>
      </c>
      <c r="M18" s="34" t="str">
        <f>_xlfn.SWITCH('消耗品-中間'!V18,"-","-","○",TRUE,"×",FALSE)</f>
        <v>-</v>
      </c>
      <c r="N18" s="34" t="str">
        <f>_xlfn.SWITCH('消耗品-中間'!X18,"-","-","○",TRUE,"×",FALSE)</f>
        <v>-</v>
      </c>
      <c r="O18" s="36" t="str">
        <f>_xlfn.SWITCH('消耗品-中間'!F18,"-","-","CRU","TRUE","ERU","FALSE", "NVM切替","FALSE")</f>
        <v>-</v>
      </c>
      <c r="P18" s="36" t="str">
        <f>_xlfn.SWITCH('消耗品-中間'!M18,"-","-","停止する","TRUE","停止しない","FALSE", "NVM切替", "TRUE")</f>
        <v>-</v>
      </c>
      <c r="Q18" s="59" t="s">
        <v>192</v>
      </c>
      <c r="R18" s="34" t="str">
        <f>_xlfn.SWITCH('消耗品-中間'!AE18,"-","-","×","-",,,"TRUE")</f>
        <v>-</v>
      </c>
      <c r="S18" s="34" t="str">
        <f>_xlfn.SWITCH('消耗品-中間'!AC18,"-","-","○", "TRUE", "×","-")</f>
        <v>-</v>
      </c>
      <c r="T18" s="34" t="str">
        <f>_xlfn.SWITCH('消耗品-中間'!AG18,"-","-","○", "TRUE", "×","-")</f>
        <v>-</v>
      </c>
      <c r="U18" s="34" t="str">
        <f>_xlfn.SWITCH('消耗品-中間'!AH18,"-","-","○", "TRUE", "×","-")</f>
        <v>-</v>
      </c>
      <c r="V18" s="34" t="str">
        <f>_xlfn.SWITCH('消耗品-中間'!AI18,"-","-","○", "TRUE", "×","-")</f>
        <v>-</v>
      </c>
      <c r="W18" s="34" t="str">
        <f>_xlfn.SWITCH('消耗品-中間'!AJ18,"-","-","○", "TRUE", "×","-")</f>
        <v>-</v>
      </c>
      <c r="X18" s="34" t="str">
        <f>_xlfn.SWITCH('消耗品-中間'!AK18,"-","-","○", "TRUE", "×","-")</f>
        <v>-</v>
      </c>
      <c r="Y18" s="34" t="str">
        <f>_xlfn.SWITCH(IF(I18="○",VLOOKUP(E18,消耗品名称List!$C$4:$H$45,6,0),"-"),"-","-","○", "TRUE", "●", "TRUE", "×","-")</f>
        <v>-</v>
      </c>
      <c r="Z18" s="59" t="s">
        <v>396</v>
      </c>
      <c r="AA18" s="59" t="s">
        <v>396</v>
      </c>
      <c r="AB18" s="59" t="s">
        <v>396</v>
      </c>
      <c r="AC18" s="59" t="s">
        <v>396</v>
      </c>
      <c r="AD18" s="59" t="s">
        <v>396</v>
      </c>
    </row>
    <row r="19" spans="3:30" ht="12" thickBot="1">
      <c r="C19" s="32">
        <v>13</v>
      </c>
      <c r="D19" s="33" t="str">
        <f>'消耗品-中間'!D19</f>
        <v>ドラム/トナー一体型カートリッジ</v>
      </c>
      <c r="E19" s="35" t="str">
        <f>VLOOKUP(D19,消耗品名称List!$B$4:$L$45,2,0)</f>
        <v>DRUM_TONER_CARTRIDGE</v>
      </c>
      <c r="F19" s="35" t="str">
        <f>VLOOKUP(D19,消耗品名称List!$B$4:$L$45,5,0)</f>
        <v>-</v>
      </c>
      <c r="G19" s="35" t="str">
        <f>VLOOKUP(D19,消耗品名称List!$B$4:$L$45,11,0)</f>
        <v>-</v>
      </c>
      <c r="H19" s="35" t="str">
        <f>VLOOKUP(D19,消耗品名称List!$B$4:$L$45,8,0)</f>
        <v>-</v>
      </c>
      <c r="I19" s="34" t="str">
        <f>'消耗品-中間'!E19</f>
        <v>-</v>
      </c>
      <c r="J19" s="34" t="str">
        <f>'消耗品-中間'!K19</f>
        <v>-</v>
      </c>
      <c r="K19" s="34" t="str">
        <f>_xlfn.SWITCH('消耗品-中間'!T19,"-","-","○",TRUE,"×",FALSE)</f>
        <v>-</v>
      </c>
      <c r="L19" s="34" t="str">
        <f>_xlfn.SWITCH('消耗品-中間'!U19,"-","-","○",TRUE,"×",FALSE)</f>
        <v>-</v>
      </c>
      <c r="M19" s="34" t="str">
        <f>_xlfn.SWITCH('消耗品-中間'!V19,"-","-","○",TRUE,"×",FALSE)</f>
        <v>-</v>
      </c>
      <c r="N19" s="34" t="str">
        <f>_xlfn.SWITCH('消耗品-中間'!X19,"-","-","○",TRUE,"×",FALSE)</f>
        <v>-</v>
      </c>
      <c r="O19" s="36" t="str">
        <f>_xlfn.SWITCH('消耗品-中間'!F19,"-","-","CRU","TRUE","ERU","FALSE", "NVM切替","FALSE")</f>
        <v>-</v>
      </c>
      <c r="P19" s="36" t="str">
        <f>_xlfn.SWITCH('消耗品-中間'!M19,"-","-","停止する","TRUE","停止しない","FALSE", "NVM切替", "TRUE")</f>
        <v>-</v>
      </c>
      <c r="Q19" s="59" t="s">
        <v>192</v>
      </c>
      <c r="R19" s="34" t="str">
        <f>_xlfn.SWITCH('消耗品-中間'!AE19,"-","-","×","-",,,"TRUE")</f>
        <v>-</v>
      </c>
      <c r="S19" s="34" t="str">
        <f>_xlfn.SWITCH('消耗品-中間'!AC19,"-","-","○", "TRUE", "×","-")</f>
        <v>-</v>
      </c>
      <c r="T19" s="34" t="str">
        <f>_xlfn.SWITCH('消耗品-中間'!AG19,"-","-","○", "TRUE", "×","-")</f>
        <v>-</v>
      </c>
      <c r="U19" s="34" t="str">
        <f>_xlfn.SWITCH('消耗品-中間'!AH19,"-","-","○", "TRUE", "×","-")</f>
        <v>-</v>
      </c>
      <c r="V19" s="34" t="str">
        <f>_xlfn.SWITCH('消耗品-中間'!AI19,"-","-","○", "TRUE", "×","-")</f>
        <v>-</v>
      </c>
      <c r="W19" s="34" t="str">
        <f>_xlfn.SWITCH('消耗品-中間'!AJ19,"-","-","○", "TRUE", "×","-")</f>
        <v>-</v>
      </c>
      <c r="X19" s="34" t="str">
        <f>_xlfn.SWITCH('消耗品-中間'!AK19,"-","-","○", "TRUE", "×","-")</f>
        <v>-</v>
      </c>
      <c r="Y19" s="34" t="str">
        <f>_xlfn.SWITCH(IF(I19="○",VLOOKUP(E19,消耗品名称List!$C$4:$H$45,6,0),"-"),"-","-","○", "TRUE", "●", "TRUE", "×","-")</f>
        <v>-</v>
      </c>
      <c r="Z19" s="59" t="s">
        <v>396</v>
      </c>
      <c r="AA19" s="59" t="s">
        <v>396</v>
      </c>
      <c r="AB19" s="59" t="s">
        <v>396</v>
      </c>
      <c r="AC19" s="59" t="s">
        <v>396</v>
      </c>
      <c r="AD19" s="59" t="s">
        <v>396</v>
      </c>
    </row>
    <row r="20" spans="3:30" ht="12" thickBot="1">
      <c r="C20" s="32">
        <v>14</v>
      </c>
      <c r="D20" s="33" t="str">
        <f>'消耗品-中間'!D20</f>
        <v>トナー回収ボックス</v>
      </c>
      <c r="E20" s="35" t="str">
        <f>VLOOKUP(D20,消耗品名称List!$B$4:$L$45,2,0)</f>
        <v>WASTE_TONER_BOX</v>
      </c>
      <c r="F20" s="35" t="str">
        <f>VLOOKUP(D20,消耗品名称List!$B$4:$L$45,5,0)</f>
        <v>-</v>
      </c>
      <c r="G20" s="35" t="str">
        <f>VLOOKUP(D20,消耗品名称List!$B$4:$L$45,11,0)</f>
        <v>-</v>
      </c>
      <c r="H20" s="35" t="str">
        <f>VLOOKUP(D20,消耗品名称List!$B$4:$L$45,8,0)</f>
        <v xml:space="preserve">WASTE_TONER_BOTTOLE </v>
      </c>
      <c r="I20" s="34" t="str">
        <f>'消耗品-中間'!E20</f>
        <v>○</v>
      </c>
      <c r="J20" s="34" t="str">
        <f>'消耗品-中間'!K20</f>
        <v>×</v>
      </c>
      <c r="K20" s="34" t="b">
        <f>_xlfn.SWITCH('消耗品-中間'!T20,"-","-","○",TRUE,"×",FALSE)</f>
        <v>1</v>
      </c>
      <c r="L20" s="34" t="b">
        <f>_xlfn.SWITCH('消耗品-中間'!U20,"-","-","○",TRUE,"×",FALSE)</f>
        <v>1</v>
      </c>
      <c r="M20" s="34" t="b">
        <f>_xlfn.SWITCH('消耗品-中間'!V20,"-","-","○",TRUE,"×",FALSE)</f>
        <v>1</v>
      </c>
      <c r="N20" s="34" t="b">
        <f>_xlfn.SWITCH('消耗品-中間'!X20,"-","-","○",TRUE,"×",FALSE)</f>
        <v>0</v>
      </c>
      <c r="O20" s="36" t="str">
        <f>_xlfn.SWITCH('消耗品-中間'!F20,"-","-","CRU","TRUE","ERU","FALSE", "NVM切替","FALSE")</f>
        <v>TRUE</v>
      </c>
      <c r="P20" s="36" t="str">
        <f>_xlfn.SWITCH('消耗品-中間'!M20,"-","-","停止する","TRUE","停止しない","FALSE", "NVM切替", "TRUE")</f>
        <v>TRUE</v>
      </c>
      <c r="Q20" s="59" t="s">
        <v>87</v>
      </c>
      <c r="R20" s="34" t="str">
        <f>_xlfn.SWITCH('消耗品-中間'!AE20,"-","-","×","-",,,"TRUE")</f>
        <v>-</v>
      </c>
      <c r="S20" s="34" t="str">
        <f>_xlfn.SWITCH('消耗品-中間'!AC20,"-","-","○", "TRUE", "×","-")</f>
        <v>-</v>
      </c>
      <c r="T20" s="34" t="str">
        <f>_xlfn.SWITCH('消耗品-中間'!AG20,"-","-","○", "TRUE", "×","-")</f>
        <v>-</v>
      </c>
      <c r="U20" s="34" t="str">
        <f>_xlfn.SWITCH('消耗品-中間'!AH20,"-","-","○", "TRUE", "×","-")</f>
        <v>TRUE</v>
      </c>
      <c r="V20" s="34" t="str">
        <f>_xlfn.SWITCH('消耗品-中間'!AI20,"-","-","○", "TRUE", "×","-")</f>
        <v>-</v>
      </c>
      <c r="W20" s="34" t="str">
        <f>_xlfn.SWITCH('消耗品-中間'!AJ20,"-","-","○", "TRUE", "×","-")</f>
        <v>-</v>
      </c>
      <c r="X20" s="34" t="str">
        <f>_xlfn.SWITCH('消耗品-中間'!AK20,"-","-","○", "TRUE", "×","-")</f>
        <v>-</v>
      </c>
      <c r="Y20" s="34" t="str">
        <f>_xlfn.SWITCH(IF(I20="○",VLOOKUP(E20,消耗品名称List!$C$4:$H$45,6,0),"-"),"-","-","○", "TRUE", "●", "TRUE", "×","-")</f>
        <v>TRUE</v>
      </c>
      <c r="Z20" s="59" t="s">
        <v>396</v>
      </c>
      <c r="AA20" s="59" t="s">
        <v>396</v>
      </c>
      <c r="AB20" s="59" t="s">
        <v>396</v>
      </c>
      <c r="AC20" s="59" t="s">
        <v>396</v>
      </c>
      <c r="AD20" s="59" t="s">
        <v>396</v>
      </c>
    </row>
    <row r="21" spans="3:30" ht="12" thickBot="1">
      <c r="C21" s="32">
        <v>15</v>
      </c>
      <c r="D21" s="33" t="str">
        <f>'消耗品-中間'!D21</f>
        <v>定着ユニット</v>
      </c>
      <c r="E21" s="35" t="str">
        <f>VLOOKUP(D21,消耗品名称List!$B$4:$L$45,2,0)</f>
        <v>FUSER</v>
      </c>
      <c r="F21" s="35" t="str">
        <f>VLOOKUP(D21,消耗品名称List!$B$4:$L$45,5,0)</f>
        <v xml:space="preserve">FUSER </v>
      </c>
      <c r="G21" s="35" t="str">
        <f>VLOOKUP(D21,消耗品名称List!$B$4:$L$45,11,0)</f>
        <v>FUSER_UNIT_CRU</v>
      </c>
      <c r="H21" s="35" t="str">
        <f>VLOOKUP(D21,消耗品名称List!$B$4:$L$45,8,0)</f>
        <v>FUSER_ASSY</v>
      </c>
      <c r="I21" s="34" t="str">
        <f>'消耗品-中間'!E21</f>
        <v>-</v>
      </c>
      <c r="J21" s="34" t="str">
        <f>'消耗品-中間'!K21</f>
        <v>-</v>
      </c>
      <c r="K21" s="34" t="str">
        <f>_xlfn.SWITCH('消耗品-中間'!T21,"-","-","○",TRUE,"×",FALSE)</f>
        <v>-</v>
      </c>
      <c r="L21" s="34" t="str">
        <f>_xlfn.SWITCH('消耗品-中間'!U21,"-","-","○",TRUE,"×",FALSE)</f>
        <v>-</v>
      </c>
      <c r="M21" s="34" t="str">
        <f>_xlfn.SWITCH('消耗品-中間'!V21,"-","-","○",TRUE,"×",FALSE)</f>
        <v>-</v>
      </c>
      <c r="N21" s="34" t="str">
        <f>_xlfn.SWITCH('消耗品-中間'!X21,"-","-","○",TRUE,"×",FALSE)</f>
        <v>-</v>
      </c>
      <c r="O21" s="36" t="str">
        <f>_xlfn.SWITCH('消耗品-中間'!F21,"-","-","CRU","TRUE","ERU","FALSE", "NVM切替","FALSE")</f>
        <v>-</v>
      </c>
      <c r="P21" s="36" t="str">
        <f>_xlfn.SWITCH('消耗品-中間'!M21,"-","-","停止する","TRUE","停止しない","FALSE", "NVM切替", "TRUE")</f>
        <v>-</v>
      </c>
      <c r="Q21" s="59" t="s">
        <v>87</v>
      </c>
      <c r="R21" s="34" t="str">
        <f>_xlfn.SWITCH('消耗品-中間'!AE21,"-","-","×","-",,,"TRUE")</f>
        <v>TRUE</v>
      </c>
      <c r="S21" s="34" t="str">
        <f>_xlfn.SWITCH('消耗品-中間'!AC21,"-","-","○", "TRUE", "×","-")</f>
        <v>-</v>
      </c>
      <c r="T21" s="34" t="str">
        <f>_xlfn.SWITCH('消耗品-中間'!AG21,"-","-","○", "TRUE", "×","-")</f>
        <v>-</v>
      </c>
      <c r="U21" s="34" t="str">
        <f>_xlfn.SWITCH('消耗品-中間'!AH21,"-","-","○", "TRUE", "×","-")</f>
        <v>TRUE</v>
      </c>
      <c r="V21" s="34" t="str">
        <f>_xlfn.SWITCH('消耗品-中間'!AI21,"-","-","○", "TRUE", "×","-")</f>
        <v>-</v>
      </c>
      <c r="W21" s="34" t="str">
        <f>_xlfn.SWITCH('消耗品-中間'!AJ21,"-","-","○", "TRUE", "×","-")</f>
        <v>-</v>
      </c>
      <c r="X21" s="34" t="str">
        <f>_xlfn.SWITCH('消耗品-中間'!AK21,"-","-","○", "TRUE", "×","-")</f>
        <v>-</v>
      </c>
      <c r="Y21" s="34" t="str">
        <f>_xlfn.SWITCH(IF(I21="○",VLOOKUP(E21,消耗品名称List!$C$4:$H$45,6,0),"-"),"-","-","○", "TRUE", "●", "TRUE", "×","-")</f>
        <v>-</v>
      </c>
      <c r="Z21" s="59" t="s">
        <v>396</v>
      </c>
      <c r="AA21" s="59" t="s">
        <v>396</v>
      </c>
      <c r="AB21" s="59" t="s">
        <v>396</v>
      </c>
      <c r="AC21" s="59" t="s">
        <v>396</v>
      </c>
      <c r="AD21" s="59" t="s">
        <v>396</v>
      </c>
    </row>
    <row r="22" spans="3:30" ht="12" thickBot="1">
      <c r="C22" s="32">
        <v>16</v>
      </c>
      <c r="D22" s="33" t="str">
        <f>'消耗品-中間'!D22</f>
        <v>フューザークリーニングウェブ</v>
      </c>
      <c r="E22" s="35" t="str">
        <f>VLOOKUP(D22,消耗品名称List!$B$4:$L$45,2,0)</f>
        <v>FUSER_WEB</v>
      </c>
      <c r="F22" s="35" t="str">
        <f>VLOOKUP(D22,消耗品名称List!$B$4:$L$45,5,0)</f>
        <v>FUSER_WEB</v>
      </c>
      <c r="G22" s="35" t="str">
        <f>VLOOKUP(D22,消耗品名称List!$B$4:$L$45,11,0)</f>
        <v>-</v>
      </c>
      <c r="H22" s="35" t="str">
        <f>VLOOKUP(D22,消耗品名称List!$B$4:$L$45,8,0)</f>
        <v>FUSER_WEB</v>
      </c>
      <c r="I22" s="34" t="str">
        <f>'消耗品-中間'!E22</f>
        <v>-</v>
      </c>
      <c r="J22" s="34" t="str">
        <f>'消耗品-中間'!K22</f>
        <v>-</v>
      </c>
      <c r="K22" s="34" t="str">
        <f>_xlfn.SWITCH('消耗品-中間'!T22,"-","-","○",TRUE,"×",FALSE)</f>
        <v>-</v>
      </c>
      <c r="L22" s="34" t="str">
        <f>_xlfn.SWITCH('消耗品-中間'!U22,"-","-","○",TRUE,"×",FALSE)</f>
        <v>-</v>
      </c>
      <c r="M22" s="34" t="str">
        <f>_xlfn.SWITCH('消耗品-中間'!V22,"-","-","○",TRUE,"×",FALSE)</f>
        <v>-</v>
      </c>
      <c r="N22" s="34" t="str">
        <f>_xlfn.SWITCH('消耗品-中間'!X22,"-","-","○",TRUE,"×",FALSE)</f>
        <v>-</v>
      </c>
      <c r="O22" s="36" t="str">
        <f>_xlfn.SWITCH('消耗品-中間'!F22,"-","-","CRU","TRUE","ERU","FALSE", "NVM切替","FALSE")</f>
        <v>-</v>
      </c>
      <c r="P22" s="36" t="str">
        <f>_xlfn.SWITCH('消耗品-中間'!M22,"-","-","停止する","TRUE","停止しない","FALSE", "NVM切替", "TRUE")</f>
        <v>-</v>
      </c>
      <c r="Q22" s="59" t="s">
        <v>192</v>
      </c>
      <c r="R22" s="34" t="str">
        <f>_xlfn.SWITCH('消耗品-中間'!AE22,"-","-","×","-",,,"TRUE")</f>
        <v>-</v>
      </c>
      <c r="S22" s="34" t="str">
        <f>_xlfn.SWITCH('消耗品-中間'!AC22,"-","-","○", "TRUE", "×","-")</f>
        <v>-</v>
      </c>
      <c r="T22" s="34" t="str">
        <f>_xlfn.SWITCH('消耗品-中間'!AG22,"-","-","○", "TRUE", "×","-")</f>
        <v>-</v>
      </c>
      <c r="U22" s="34" t="str">
        <f>_xlfn.SWITCH('消耗品-中間'!AH22,"-","-","○", "TRUE", "×","-")</f>
        <v>-</v>
      </c>
      <c r="V22" s="34" t="str">
        <f>_xlfn.SWITCH('消耗品-中間'!AI22,"-","-","○", "TRUE", "×","-")</f>
        <v>-</v>
      </c>
      <c r="W22" s="34" t="str">
        <f>_xlfn.SWITCH('消耗品-中間'!AJ22,"-","-","○", "TRUE", "×","-")</f>
        <v>-</v>
      </c>
      <c r="X22" s="34" t="str">
        <f>_xlfn.SWITCH('消耗品-中間'!AK22,"-","-","○", "TRUE", "×","-")</f>
        <v>-</v>
      </c>
      <c r="Y22" s="34" t="str">
        <f>_xlfn.SWITCH(IF(I22="○",VLOOKUP(E22,消耗品名称List!$C$4:$H$45,6,0),"-"),"-","-","○", "TRUE", "●", "TRUE", "×","-")</f>
        <v>-</v>
      </c>
      <c r="Z22" s="59" t="s">
        <v>396</v>
      </c>
      <c r="AA22" s="59" t="s">
        <v>396</v>
      </c>
      <c r="AB22" s="59" t="s">
        <v>396</v>
      </c>
      <c r="AC22" s="59" t="s">
        <v>396</v>
      </c>
      <c r="AD22" s="59" t="s">
        <v>396</v>
      </c>
    </row>
    <row r="23" spans="3:30" ht="12" thickBot="1">
      <c r="C23" s="32">
        <v>17</v>
      </c>
      <c r="D23" s="33" t="str">
        <f>'消耗品-中間'!D23</f>
        <v>フィードローラー1(トレイ1用)</v>
      </c>
      <c r="E23" s="35" t="str">
        <f>VLOOKUP(D23,消耗品名称List!$B$4:$L$45,2,0)</f>
        <v>FEED_ROLL1</v>
      </c>
      <c r="F23" s="35" t="str">
        <f>VLOOKUP(D23,消耗品名称List!$B$4:$L$45,5,0)</f>
        <v>PAPER_FEED_ROLL_1</v>
      </c>
      <c r="G23" s="35" t="str">
        <f>VLOOKUP(D23,消耗品名称List!$B$4:$L$45,11,0)</f>
        <v>-</v>
      </c>
      <c r="H23" s="35" t="str">
        <f>VLOOKUP(D23,消耗品名称List!$B$4:$L$45,8,0)</f>
        <v>-</v>
      </c>
      <c r="I23" s="34" t="str">
        <f>'消耗品-中間'!E23</f>
        <v>-</v>
      </c>
      <c r="J23" s="34" t="str">
        <f>'消耗品-中間'!K23</f>
        <v>-</v>
      </c>
      <c r="K23" s="34" t="str">
        <f>_xlfn.SWITCH('消耗品-中間'!T23,"-","-","○",TRUE,"×",FALSE)</f>
        <v>-</v>
      </c>
      <c r="L23" s="34" t="str">
        <f>_xlfn.SWITCH('消耗品-中間'!U23,"-","-","○",TRUE,"×",FALSE)</f>
        <v>-</v>
      </c>
      <c r="M23" s="34" t="str">
        <f>_xlfn.SWITCH('消耗品-中間'!V23,"-","-","○",TRUE,"×",FALSE)</f>
        <v>-</v>
      </c>
      <c r="N23" s="34" t="str">
        <f>_xlfn.SWITCH('消耗品-中間'!X23,"-","-","○",TRUE,"×",FALSE)</f>
        <v>-</v>
      </c>
      <c r="O23" s="36" t="str">
        <f>_xlfn.SWITCH('消耗品-中間'!F23,"-","-","CRU","TRUE","ERU","FALSE", "NVM切替","FALSE")</f>
        <v>-</v>
      </c>
      <c r="P23" s="36" t="str">
        <f>_xlfn.SWITCH('消耗品-中間'!M23,"-","-","停止する","TRUE","停止しない","FALSE", "NVM切替", "TRUE")</f>
        <v>-</v>
      </c>
      <c r="Q23" s="59" t="s">
        <v>192</v>
      </c>
      <c r="R23" s="34" t="str">
        <f>_xlfn.SWITCH('消耗品-中間'!AE23,"-","-","×","-",,,"TRUE")</f>
        <v>-</v>
      </c>
      <c r="S23" s="34" t="str">
        <f>_xlfn.SWITCH('消耗品-中間'!AC23,"-","-","○", "TRUE", "×","-")</f>
        <v>-</v>
      </c>
      <c r="T23" s="34" t="str">
        <f>_xlfn.SWITCH('消耗品-中間'!AG23,"-","-","○", "TRUE", "×","-")</f>
        <v>-</v>
      </c>
      <c r="U23" s="34" t="str">
        <f>_xlfn.SWITCH('消耗品-中間'!AH23,"-","-","○", "TRUE", "×","-")</f>
        <v>-</v>
      </c>
      <c r="V23" s="34" t="str">
        <f>_xlfn.SWITCH('消耗品-中間'!AI23,"-","-","○", "TRUE", "×","-")</f>
        <v>-</v>
      </c>
      <c r="W23" s="34" t="str">
        <f>_xlfn.SWITCH('消耗品-中間'!AJ23,"-","-","○", "TRUE", "×","-")</f>
        <v>-</v>
      </c>
      <c r="X23" s="34" t="str">
        <f>_xlfn.SWITCH('消耗品-中間'!AK23,"-","-","○", "TRUE", "×","-")</f>
        <v>-</v>
      </c>
      <c r="Y23" s="34" t="str">
        <f>_xlfn.SWITCH(IF(I23="○",VLOOKUP(E23,消耗品名称List!$C$4:$H$45,6,0),"-"),"-","-","○", "TRUE", "●", "TRUE", "×","-")</f>
        <v>-</v>
      </c>
      <c r="Z23" s="59" t="s">
        <v>396</v>
      </c>
      <c r="AA23" s="59" t="s">
        <v>396</v>
      </c>
      <c r="AB23" s="59" t="s">
        <v>396</v>
      </c>
      <c r="AC23" s="59" t="s">
        <v>396</v>
      </c>
      <c r="AD23" s="59" t="s">
        <v>396</v>
      </c>
    </row>
    <row r="24" spans="3:30" ht="12" thickBot="1">
      <c r="C24" s="32">
        <v>18</v>
      </c>
      <c r="D24" s="33" t="str">
        <f>'消耗品-中間'!D24</f>
        <v>フィードローラー2(トレイ2用)</v>
      </c>
      <c r="E24" s="35" t="str">
        <f>VLOOKUP(D24,消耗品名称List!$B$4:$L$45,2,0)</f>
        <v>FEED_ROLL2</v>
      </c>
      <c r="F24" s="35" t="str">
        <f>VLOOKUP(D24,消耗品名称List!$B$4:$L$45,5,0)</f>
        <v>PAPER_FEED_ROLL_2</v>
      </c>
      <c r="G24" s="35" t="str">
        <f>VLOOKUP(D24,消耗品名称List!$B$4:$L$45,11,0)</f>
        <v>-</v>
      </c>
      <c r="H24" s="35" t="str">
        <f>VLOOKUP(D24,消耗品名称List!$B$4:$L$45,8,0)</f>
        <v>-</v>
      </c>
      <c r="I24" s="34" t="str">
        <f>'消耗品-中間'!E24</f>
        <v>-</v>
      </c>
      <c r="J24" s="34" t="str">
        <f>'消耗品-中間'!K24</f>
        <v>-</v>
      </c>
      <c r="K24" s="34" t="str">
        <f>_xlfn.SWITCH('消耗品-中間'!T24,"-","-","○",TRUE,"×",FALSE)</f>
        <v>-</v>
      </c>
      <c r="L24" s="34" t="str">
        <f>_xlfn.SWITCH('消耗品-中間'!U24,"-","-","○",TRUE,"×",FALSE)</f>
        <v>-</v>
      </c>
      <c r="M24" s="34" t="str">
        <f>_xlfn.SWITCH('消耗品-中間'!V24,"-","-","○",TRUE,"×",FALSE)</f>
        <v>-</v>
      </c>
      <c r="N24" s="34" t="str">
        <f>_xlfn.SWITCH('消耗品-中間'!X24,"-","-","○",TRUE,"×",FALSE)</f>
        <v>-</v>
      </c>
      <c r="O24" s="36" t="str">
        <f>_xlfn.SWITCH('消耗品-中間'!F24,"-","-","CRU","TRUE","ERU","FALSE", "NVM切替","FALSE")</f>
        <v>-</v>
      </c>
      <c r="P24" s="36" t="str">
        <f>_xlfn.SWITCH('消耗品-中間'!M24,"-","-","停止する","TRUE","停止しない","FALSE", "NVM切替", "TRUE")</f>
        <v>-</v>
      </c>
      <c r="Q24" s="59" t="s">
        <v>192</v>
      </c>
      <c r="R24" s="34" t="str">
        <f>_xlfn.SWITCH('消耗品-中間'!AE24,"-","-","×","-",,,"TRUE")</f>
        <v>-</v>
      </c>
      <c r="S24" s="34" t="str">
        <f>_xlfn.SWITCH('消耗品-中間'!AC24,"-","-","○", "TRUE", "×","-")</f>
        <v>-</v>
      </c>
      <c r="T24" s="34" t="str">
        <f>_xlfn.SWITCH('消耗品-中間'!AG24,"-","-","○", "TRUE", "×","-")</f>
        <v>-</v>
      </c>
      <c r="U24" s="34" t="str">
        <f>_xlfn.SWITCH('消耗品-中間'!AH24,"-","-","○", "TRUE", "×","-")</f>
        <v>-</v>
      </c>
      <c r="V24" s="34" t="str">
        <f>_xlfn.SWITCH('消耗品-中間'!AI24,"-","-","○", "TRUE", "×","-")</f>
        <v>-</v>
      </c>
      <c r="W24" s="34" t="str">
        <f>_xlfn.SWITCH('消耗品-中間'!AJ24,"-","-","○", "TRUE", "×","-")</f>
        <v>-</v>
      </c>
      <c r="X24" s="34" t="str">
        <f>_xlfn.SWITCH('消耗品-中間'!AK24,"-","-","○", "TRUE", "×","-")</f>
        <v>-</v>
      </c>
      <c r="Y24" s="34" t="str">
        <f>_xlfn.SWITCH(IF(I24="○",VLOOKUP(E24,消耗品名称List!$C$4:$H$45,6,0),"-"),"-","-","○", "TRUE", "●", "TRUE", "×","-")</f>
        <v>-</v>
      </c>
      <c r="Z24" s="59" t="s">
        <v>396</v>
      </c>
      <c r="AA24" s="59" t="s">
        <v>396</v>
      </c>
      <c r="AB24" s="59" t="s">
        <v>396</v>
      </c>
      <c r="AC24" s="59" t="s">
        <v>396</v>
      </c>
      <c r="AD24" s="59" t="s">
        <v>396</v>
      </c>
    </row>
    <row r="25" spans="3:30" ht="12" thickBot="1">
      <c r="C25" s="32">
        <v>19</v>
      </c>
      <c r="D25" s="33" t="str">
        <f>'消耗品-中間'!D25</f>
        <v>フィードローラー3(トレイ3用)</v>
      </c>
      <c r="E25" s="35" t="str">
        <f>VLOOKUP(D25,消耗品名称List!$B$4:$L$45,2,0)</f>
        <v>FEED_ROLL3</v>
      </c>
      <c r="F25" s="35" t="str">
        <f>VLOOKUP(D25,消耗品名称List!$B$4:$L$45,5,0)</f>
        <v>PAPER_FEED_ROLL_3</v>
      </c>
      <c r="G25" s="35" t="str">
        <f>VLOOKUP(D25,消耗品名称List!$B$4:$L$45,11,0)</f>
        <v>-</v>
      </c>
      <c r="H25" s="35" t="str">
        <f>VLOOKUP(D25,消耗品名称List!$B$4:$L$45,8,0)</f>
        <v>-</v>
      </c>
      <c r="I25" s="34" t="str">
        <f>'消耗品-中間'!E25</f>
        <v>-</v>
      </c>
      <c r="J25" s="34" t="str">
        <f>'消耗品-中間'!K25</f>
        <v>-</v>
      </c>
      <c r="K25" s="34" t="str">
        <f>_xlfn.SWITCH('消耗品-中間'!T25,"-","-","○",TRUE,"×",FALSE)</f>
        <v>-</v>
      </c>
      <c r="L25" s="34" t="str">
        <f>_xlfn.SWITCH('消耗品-中間'!U25,"-","-","○",TRUE,"×",FALSE)</f>
        <v>-</v>
      </c>
      <c r="M25" s="34" t="str">
        <f>_xlfn.SWITCH('消耗品-中間'!V25,"-","-","○",TRUE,"×",FALSE)</f>
        <v>-</v>
      </c>
      <c r="N25" s="34" t="str">
        <f>_xlfn.SWITCH('消耗品-中間'!X25,"-","-","○",TRUE,"×",FALSE)</f>
        <v>-</v>
      </c>
      <c r="O25" s="36" t="str">
        <f>_xlfn.SWITCH('消耗品-中間'!F25,"-","-","CRU","TRUE","ERU","FALSE", "NVM切替","FALSE")</f>
        <v>-</v>
      </c>
      <c r="P25" s="36" t="str">
        <f>_xlfn.SWITCH('消耗品-中間'!M25,"-","-","停止する","TRUE","停止しない","FALSE", "NVM切替", "TRUE")</f>
        <v>-</v>
      </c>
      <c r="Q25" s="59" t="s">
        <v>192</v>
      </c>
      <c r="R25" s="34" t="str">
        <f>_xlfn.SWITCH('消耗品-中間'!AE25,"-","-","×","-",,,"TRUE")</f>
        <v>-</v>
      </c>
      <c r="S25" s="34" t="str">
        <f>_xlfn.SWITCH('消耗品-中間'!AC25,"-","-","○", "TRUE", "×","-")</f>
        <v>-</v>
      </c>
      <c r="T25" s="34" t="str">
        <f>_xlfn.SWITCH('消耗品-中間'!AG25,"-","-","○", "TRUE", "×","-")</f>
        <v>-</v>
      </c>
      <c r="U25" s="34" t="str">
        <f>_xlfn.SWITCH('消耗品-中間'!AH25,"-","-","○", "TRUE", "×","-")</f>
        <v>-</v>
      </c>
      <c r="V25" s="34" t="str">
        <f>_xlfn.SWITCH('消耗品-中間'!AI25,"-","-","○", "TRUE", "×","-")</f>
        <v>-</v>
      </c>
      <c r="W25" s="34" t="str">
        <f>_xlfn.SWITCH('消耗品-中間'!AJ25,"-","-","○", "TRUE", "×","-")</f>
        <v>-</v>
      </c>
      <c r="X25" s="34" t="str">
        <f>_xlfn.SWITCH('消耗品-中間'!AK25,"-","-","○", "TRUE", "×","-")</f>
        <v>-</v>
      </c>
      <c r="Y25" s="34" t="str">
        <f>_xlfn.SWITCH(IF(I25="○",VLOOKUP(E25,消耗品名称List!$C$4:$H$45,6,0),"-"),"-","-","○", "TRUE", "●", "TRUE", "×","-")</f>
        <v>-</v>
      </c>
      <c r="Z25" s="59" t="s">
        <v>396</v>
      </c>
      <c r="AA25" s="59" t="s">
        <v>396</v>
      </c>
      <c r="AB25" s="59" t="s">
        <v>396</v>
      </c>
      <c r="AC25" s="59" t="s">
        <v>396</v>
      </c>
      <c r="AD25" s="59" t="s">
        <v>396</v>
      </c>
    </row>
    <row r="26" spans="3:30" ht="12" thickBot="1">
      <c r="C26" s="32">
        <v>20</v>
      </c>
      <c r="D26" s="33" t="str">
        <f>'消耗品-中間'!D26</f>
        <v>フィードローラー4(トレイ4用)</v>
      </c>
      <c r="E26" s="35" t="str">
        <f>VLOOKUP(D26,消耗品名称List!$B$4:$L$45,2,0)</f>
        <v>FEED_ROLL4</v>
      </c>
      <c r="F26" s="35" t="str">
        <f>VLOOKUP(D26,消耗品名称List!$B$4:$L$45,5,0)</f>
        <v>PAPER_FEED_ROLL_4</v>
      </c>
      <c r="G26" s="35" t="str">
        <f>VLOOKUP(D26,消耗品名称List!$B$4:$L$45,11,0)</f>
        <v>-</v>
      </c>
      <c r="H26" s="35" t="str">
        <f>VLOOKUP(D26,消耗品名称List!$B$4:$L$45,8,0)</f>
        <v>-</v>
      </c>
      <c r="I26" s="34" t="str">
        <f>'消耗品-中間'!E26</f>
        <v>-</v>
      </c>
      <c r="J26" s="34" t="str">
        <f>'消耗品-中間'!K26</f>
        <v>-</v>
      </c>
      <c r="K26" s="34" t="str">
        <f>_xlfn.SWITCH('消耗品-中間'!T26,"-","-","○",TRUE,"×",FALSE)</f>
        <v>-</v>
      </c>
      <c r="L26" s="34" t="str">
        <f>_xlfn.SWITCH('消耗品-中間'!U26,"-","-","○",TRUE,"×",FALSE)</f>
        <v>-</v>
      </c>
      <c r="M26" s="34" t="str">
        <f>_xlfn.SWITCH('消耗品-中間'!V26,"-","-","○",TRUE,"×",FALSE)</f>
        <v>-</v>
      </c>
      <c r="N26" s="34" t="str">
        <f>_xlfn.SWITCH('消耗品-中間'!X26,"-","-","○",TRUE,"×",FALSE)</f>
        <v>-</v>
      </c>
      <c r="O26" s="36" t="str">
        <f>_xlfn.SWITCH('消耗品-中間'!F26,"-","-","CRU","TRUE","ERU","FALSE", "NVM切替","FALSE")</f>
        <v>-</v>
      </c>
      <c r="P26" s="36" t="str">
        <f>_xlfn.SWITCH('消耗品-中間'!M26,"-","-","停止する","TRUE","停止しない","FALSE", "NVM切替", "TRUE")</f>
        <v>-</v>
      </c>
      <c r="Q26" s="59" t="s">
        <v>192</v>
      </c>
      <c r="R26" s="34" t="str">
        <f>_xlfn.SWITCH('消耗品-中間'!AE26,"-","-","×","-",,,"TRUE")</f>
        <v>-</v>
      </c>
      <c r="S26" s="34" t="str">
        <f>_xlfn.SWITCH('消耗品-中間'!AC26,"-","-","○", "TRUE", "×","-")</f>
        <v>-</v>
      </c>
      <c r="T26" s="34" t="str">
        <f>_xlfn.SWITCH('消耗品-中間'!AG26,"-","-","○", "TRUE", "×","-")</f>
        <v>-</v>
      </c>
      <c r="U26" s="34" t="str">
        <f>_xlfn.SWITCH('消耗品-中間'!AH26,"-","-","○", "TRUE", "×","-")</f>
        <v>-</v>
      </c>
      <c r="V26" s="34" t="str">
        <f>_xlfn.SWITCH('消耗品-中間'!AI26,"-","-","○", "TRUE", "×","-")</f>
        <v>-</v>
      </c>
      <c r="W26" s="34" t="str">
        <f>_xlfn.SWITCH('消耗品-中間'!AJ26,"-","-","○", "TRUE", "×","-")</f>
        <v>-</v>
      </c>
      <c r="X26" s="34" t="str">
        <f>_xlfn.SWITCH('消耗品-中間'!AK26,"-","-","○", "TRUE", "×","-")</f>
        <v>-</v>
      </c>
      <c r="Y26" s="34" t="str">
        <f>_xlfn.SWITCH(IF(I26="○",VLOOKUP(E26,消耗品名称List!$C$4:$H$45,6,0),"-"),"-","-","○", "TRUE", "●", "TRUE", "×","-")</f>
        <v>-</v>
      </c>
      <c r="Z26" s="59" t="s">
        <v>396</v>
      </c>
      <c r="AA26" s="59" t="s">
        <v>396</v>
      </c>
      <c r="AB26" s="59" t="s">
        <v>396</v>
      </c>
      <c r="AC26" s="59" t="s">
        <v>396</v>
      </c>
      <c r="AD26" s="59" t="s">
        <v>396</v>
      </c>
    </row>
    <row r="27" spans="3:30" ht="12" thickBot="1">
      <c r="C27" s="32">
        <v>21</v>
      </c>
      <c r="D27" s="33" t="str">
        <f>'消耗品-中間'!D27</f>
        <v>フィードローラー(MSI用)</v>
      </c>
      <c r="E27" s="35" t="str">
        <f>VLOOKUP(D27,消耗品名称List!$B$4:$L$45,2,0)</f>
        <v>FEED_ROLL5</v>
      </c>
      <c r="F27" s="35" t="str">
        <f>VLOOKUP(D27,消耗品名称List!$B$4:$L$45,5,0)</f>
        <v>PAPER_FEED_ROLL_MSI</v>
      </c>
      <c r="G27" s="35" t="str">
        <f>VLOOKUP(D27,消耗品名称List!$B$4:$L$45,11,0)</f>
        <v>-</v>
      </c>
      <c r="H27" s="35" t="str">
        <f>VLOOKUP(D27,消耗品名称List!$B$4:$L$45,8,0)</f>
        <v>-</v>
      </c>
      <c r="I27" s="34" t="str">
        <f>'消耗品-中間'!E27</f>
        <v>-</v>
      </c>
      <c r="J27" s="34" t="str">
        <f>'消耗品-中間'!K27</f>
        <v>-</v>
      </c>
      <c r="K27" s="34" t="str">
        <f>_xlfn.SWITCH('消耗品-中間'!T27,"-","-","○",TRUE,"×",FALSE)</f>
        <v>-</v>
      </c>
      <c r="L27" s="34" t="str">
        <f>_xlfn.SWITCH('消耗品-中間'!U27,"-","-","○",TRUE,"×",FALSE)</f>
        <v>-</v>
      </c>
      <c r="M27" s="34" t="str">
        <f>_xlfn.SWITCH('消耗品-中間'!V27,"-","-","○",TRUE,"×",FALSE)</f>
        <v>-</v>
      </c>
      <c r="N27" s="34" t="str">
        <f>_xlfn.SWITCH('消耗品-中間'!X27,"-","-","○",TRUE,"×",FALSE)</f>
        <v>-</v>
      </c>
      <c r="O27" s="36" t="str">
        <f>_xlfn.SWITCH('消耗品-中間'!F27,"-","-","CRU","TRUE","ERU","FALSE", "NVM切替","FALSE")</f>
        <v>-</v>
      </c>
      <c r="P27" s="36" t="str">
        <f>_xlfn.SWITCH('消耗品-中間'!M27,"-","-","停止する","TRUE","停止しない","FALSE", "NVM切替", "TRUE")</f>
        <v>-</v>
      </c>
      <c r="Q27" s="59" t="s">
        <v>192</v>
      </c>
      <c r="R27" s="34" t="str">
        <f>_xlfn.SWITCH('消耗品-中間'!AE27,"-","-","×","-",,,"TRUE")</f>
        <v>-</v>
      </c>
      <c r="S27" s="34" t="str">
        <f>_xlfn.SWITCH('消耗品-中間'!AC27,"-","-","○", "TRUE", "×","-")</f>
        <v>-</v>
      </c>
      <c r="T27" s="34" t="str">
        <f>_xlfn.SWITCH('消耗品-中間'!AG27,"-","-","○", "TRUE", "×","-")</f>
        <v>-</v>
      </c>
      <c r="U27" s="34" t="str">
        <f>_xlfn.SWITCH('消耗品-中間'!AH27,"-","-","○", "TRUE", "×","-")</f>
        <v>-</v>
      </c>
      <c r="V27" s="34" t="str">
        <f>_xlfn.SWITCH('消耗品-中間'!AI27,"-","-","○", "TRUE", "×","-")</f>
        <v>-</v>
      </c>
      <c r="W27" s="34" t="str">
        <f>_xlfn.SWITCH('消耗品-中間'!AJ27,"-","-","○", "TRUE", "×","-")</f>
        <v>-</v>
      </c>
      <c r="X27" s="34" t="str">
        <f>_xlfn.SWITCH('消耗品-中間'!AK27,"-","-","○", "TRUE", "×","-")</f>
        <v>-</v>
      </c>
      <c r="Y27" s="34" t="str">
        <f>_xlfn.SWITCH(IF(I27="○",VLOOKUP(E27,消耗品名称List!$C$4:$H$45,6,0),"-"),"-","-","○", "TRUE", "●", "TRUE", "×","-")</f>
        <v>-</v>
      </c>
      <c r="Z27" s="59" t="s">
        <v>396</v>
      </c>
      <c r="AA27" s="59" t="s">
        <v>396</v>
      </c>
      <c r="AB27" s="59" t="s">
        <v>396</v>
      </c>
      <c r="AC27" s="59" t="s">
        <v>396</v>
      </c>
      <c r="AD27" s="59" t="s">
        <v>396</v>
      </c>
    </row>
    <row r="28" spans="3:30" ht="12" thickBot="1">
      <c r="C28" s="32">
        <v>25</v>
      </c>
      <c r="D28" s="33" t="str">
        <f>'消耗品-中間'!D28</f>
        <v>フィードローラー5(トレイ5用)</v>
      </c>
      <c r="E28" s="35" t="str">
        <f>VLOOKUP(D28,消耗品名称List!$B$4:$L$45,2,0)</f>
        <v>FEED_ROLL_TRAY5</v>
      </c>
      <c r="F28" s="35" t="str">
        <f>VLOOKUP(D28,消耗品名称List!$B$4:$L$45,5,0)</f>
        <v>PAPER_FEED_ROLL_5</v>
      </c>
      <c r="G28" s="35" t="str">
        <f>VLOOKUP(D28,消耗品名称List!$B$4:$L$45,11,0)</f>
        <v>-</v>
      </c>
      <c r="H28" s="35" t="str">
        <f>VLOOKUP(D28,消耗品名称List!$B$4:$L$45,8,0)</f>
        <v>-</v>
      </c>
      <c r="I28" s="34" t="str">
        <f>'消耗品-中間'!E28</f>
        <v>-</v>
      </c>
      <c r="J28" s="34" t="str">
        <f>'消耗品-中間'!K28</f>
        <v>-</v>
      </c>
      <c r="K28" s="34" t="str">
        <f>_xlfn.SWITCH('消耗品-中間'!T28,"-","-","○",TRUE,"×",FALSE)</f>
        <v>-</v>
      </c>
      <c r="L28" s="34" t="str">
        <f>_xlfn.SWITCH('消耗品-中間'!U28,"-","-","○",TRUE,"×",FALSE)</f>
        <v>-</v>
      </c>
      <c r="M28" s="34" t="str">
        <f>_xlfn.SWITCH('消耗品-中間'!V28,"-","-","○",TRUE,"×",FALSE)</f>
        <v>-</v>
      </c>
      <c r="N28" s="34" t="str">
        <f>_xlfn.SWITCH('消耗品-中間'!X28,"-","-","○",TRUE,"×",FALSE)</f>
        <v>-</v>
      </c>
      <c r="O28" s="36" t="str">
        <f>_xlfn.SWITCH('消耗品-中間'!F28,"-","-","CRU","TRUE","ERU","FALSE", "NVM切替","FALSE")</f>
        <v>-</v>
      </c>
      <c r="P28" s="36" t="str">
        <f>_xlfn.SWITCH('消耗品-中間'!M28,"-","-","停止する","TRUE","停止しない","FALSE", "NVM切替", "TRUE")</f>
        <v>-</v>
      </c>
      <c r="Q28" s="59" t="s">
        <v>192</v>
      </c>
      <c r="R28" s="34" t="str">
        <f>_xlfn.SWITCH('消耗品-中間'!AE28,"-","-","×","-",,,"TRUE")</f>
        <v>-</v>
      </c>
      <c r="S28" s="34" t="str">
        <f>_xlfn.SWITCH('消耗品-中間'!AC28,"-","-","○", "TRUE", "×","-")</f>
        <v>-</v>
      </c>
      <c r="T28" s="34" t="str">
        <f>_xlfn.SWITCH('消耗品-中間'!AG28,"-","-","○", "TRUE", "×","-")</f>
        <v>-</v>
      </c>
      <c r="U28" s="34" t="str">
        <f>_xlfn.SWITCH('消耗品-中間'!AH28,"-","-","○", "TRUE", "×","-")</f>
        <v>-</v>
      </c>
      <c r="V28" s="34" t="str">
        <f>_xlfn.SWITCH('消耗品-中間'!AI28,"-","-","○", "TRUE", "×","-")</f>
        <v>-</v>
      </c>
      <c r="W28" s="34" t="str">
        <f>_xlfn.SWITCH('消耗品-中間'!AJ28,"-","-","○", "TRUE", "×","-")</f>
        <v>-</v>
      </c>
      <c r="X28" s="34" t="str">
        <f>_xlfn.SWITCH('消耗品-中間'!AK28,"-","-","○", "TRUE", "×","-")</f>
        <v>-</v>
      </c>
      <c r="Y28" s="34" t="str">
        <f>_xlfn.SWITCH(IF(I28="○",VLOOKUP(E28,消耗品名称List!$C$4:$H$45,6,0),"-"),"-","-","○", "TRUE", "●", "TRUE", "×","-")</f>
        <v>-</v>
      </c>
      <c r="Z28" s="59" t="s">
        <v>396</v>
      </c>
      <c r="AA28" s="59" t="s">
        <v>396</v>
      </c>
      <c r="AB28" s="59" t="s">
        <v>396</v>
      </c>
      <c r="AC28" s="59" t="s">
        <v>396</v>
      </c>
      <c r="AD28" s="59" t="s">
        <v>396</v>
      </c>
    </row>
    <row r="29" spans="3:30" ht="12" thickBot="1">
      <c r="C29" s="32">
        <v>26</v>
      </c>
      <c r="D29" s="33" t="str">
        <f>'消耗品-中間'!D29</f>
        <v>フィードローラー(1段HCF用)</v>
      </c>
      <c r="E29" s="35" t="str">
        <f>VLOOKUP(D29,消耗品名称List!$B$4:$L$45,2,0)</f>
        <v>FEED_ROLL_HCF1_TRAY1</v>
      </c>
      <c r="F29" s="35" t="str">
        <f>VLOOKUP(D29,消耗品名称List!$B$4:$L$45,5,0)</f>
        <v>PAPER_FEED_ROLL_HCF1_TRAY1</v>
      </c>
      <c r="G29" s="35" t="str">
        <f>VLOOKUP(D29,消耗品名称List!$B$4:$L$45,11,0)</f>
        <v>-</v>
      </c>
      <c r="H29" s="35" t="str">
        <f>VLOOKUP(D29,消耗品名称List!$B$4:$L$45,8,0)</f>
        <v>-</v>
      </c>
      <c r="I29" s="34" t="str">
        <f>'消耗品-中間'!E29</f>
        <v>-</v>
      </c>
      <c r="J29" s="34" t="str">
        <f>'消耗品-中間'!K29</f>
        <v>-</v>
      </c>
      <c r="K29" s="34" t="str">
        <f>_xlfn.SWITCH('消耗品-中間'!T29,"-","-","○",TRUE,"×",FALSE)</f>
        <v>-</v>
      </c>
      <c r="L29" s="34" t="str">
        <f>_xlfn.SWITCH('消耗品-中間'!U29,"-","-","○",TRUE,"×",FALSE)</f>
        <v>-</v>
      </c>
      <c r="M29" s="34" t="str">
        <f>_xlfn.SWITCH('消耗品-中間'!V29,"-","-","○",TRUE,"×",FALSE)</f>
        <v>-</v>
      </c>
      <c r="N29" s="34" t="str">
        <f>_xlfn.SWITCH('消耗品-中間'!X29,"-","-","○",TRUE,"×",FALSE)</f>
        <v>-</v>
      </c>
      <c r="O29" s="36" t="str">
        <f>_xlfn.SWITCH('消耗品-中間'!F29,"-","-","CRU","TRUE","ERU","FALSE", "NVM切替","FALSE")</f>
        <v>-</v>
      </c>
      <c r="P29" s="36" t="str">
        <f>_xlfn.SWITCH('消耗品-中間'!M29,"-","-","停止する","TRUE","停止しない","FALSE", "NVM切替", "TRUE")</f>
        <v>-</v>
      </c>
      <c r="Q29" s="59" t="s">
        <v>192</v>
      </c>
      <c r="R29" s="34" t="str">
        <f>_xlfn.SWITCH('消耗品-中間'!AE29,"-","-","×","-",,,"TRUE")</f>
        <v>-</v>
      </c>
      <c r="S29" s="34" t="str">
        <f>_xlfn.SWITCH('消耗品-中間'!AC29,"-","-","○", "TRUE", "×","-")</f>
        <v>-</v>
      </c>
      <c r="T29" s="34" t="str">
        <f>_xlfn.SWITCH('消耗品-中間'!AG29,"-","-","○", "TRUE", "×","-")</f>
        <v>-</v>
      </c>
      <c r="U29" s="34" t="str">
        <f>_xlfn.SWITCH('消耗品-中間'!AH29,"-","-","○", "TRUE", "×","-")</f>
        <v>-</v>
      </c>
      <c r="V29" s="34" t="str">
        <f>_xlfn.SWITCH('消耗品-中間'!AI29,"-","-","○", "TRUE", "×","-")</f>
        <v>-</v>
      </c>
      <c r="W29" s="34" t="str">
        <f>_xlfn.SWITCH('消耗品-中間'!AJ29,"-","-","○", "TRUE", "×","-")</f>
        <v>-</v>
      </c>
      <c r="X29" s="34" t="str">
        <f>_xlfn.SWITCH('消耗品-中間'!AK29,"-","-","○", "TRUE", "×","-")</f>
        <v>-</v>
      </c>
      <c r="Y29" s="34" t="str">
        <f>_xlfn.SWITCH(IF(I29="○",VLOOKUP(E29,消耗品名称List!$C$4:$H$45,6,0),"-"),"-","-","○", "TRUE", "●", "TRUE", "×","-")</f>
        <v>-</v>
      </c>
      <c r="Z29" s="59" t="s">
        <v>396</v>
      </c>
      <c r="AA29" s="59" t="s">
        <v>396</v>
      </c>
      <c r="AB29" s="59" t="s">
        <v>396</v>
      </c>
      <c r="AC29" s="59" t="s">
        <v>396</v>
      </c>
      <c r="AD29" s="59" t="s">
        <v>396</v>
      </c>
    </row>
    <row r="30" spans="3:30" ht="12" thickBot="1">
      <c r="C30" s="32">
        <v>27</v>
      </c>
      <c r="D30" s="33" t="str">
        <f>'消耗品-中間'!D30</f>
        <v>HCF1(上段) Feed/Nudger/Retard Roll</v>
      </c>
      <c r="E30" s="35" t="str">
        <f>VLOOKUP(D30,消耗品名称List!$B$4:$L$45,2,0)</f>
        <v>HCF1_TRAY1_FEED_RETARD_NUDGER_ROLL</v>
      </c>
      <c r="F30" s="35" t="str">
        <f>VLOOKUP(D30,消耗品名称List!$B$4:$L$45,5,0)</f>
        <v>HCF3_5_TRAY1_FEED_RETARD_NUD</v>
      </c>
      <c r="G30" s="35" t="str">
        <f>VLOOKUP(D30,消耗品名称List!$B$4:$L$45,11,0)</f>
        <v>-</v>
      </c>
      <c r="H30" s="35" t="str">
        <f>VLOOKUP(D30,消耗品名称List!$B$4:$L$45,8,0)</f>
        <v>-</v>
      </c>
      <c r="I30" s="34" t="str">
        <f>'消耗品-中間'!E30</f>
        <v>-</v>
      </c>
      <c r="J30" s="34" t="str">
        <f>'消耗品-中間'!K30</f>
        <v>-</v>
      </c>
      <c r="K30" s="34" t="str">
        <f>_xlfn.SWITCH('消耗品-中間'!T30,"-","-","○",TRUE,"×",FALSE)</f>
        <v>-</v>
      </c>
      <c r="L30" s="34" t="str">
        <f>_xlfn.SWITCH('消耗品-中間'!U30,"-","-","○",TRUE,"×",FALSE)</f>
        <v>-</v>
      </c>
      <c r="M30" s="34" t="str">
        <f>_xlfn.SWITCH('消耗品-中間'!V30,"-","-","○",TRUE,"×",FALSE)</f>
        <v>-</v>
      </c>
      <c r="N30" s="34" t="str">
        <f>_xlfn.SWITCH('消耗品-中間'!X30,"-","-","○",TRUE,"×",FALSE)</f>
        <v>-</v>
      </c>
      <c r="O30" s="36" t="str">
        <f>_xlfn.SWITCH('消耗品-中間'!F30,"-","-","CRU","TRUE","ERU","FALSE", "NVM切替","FALSE")</f>
        <v>-</v>
      </c>
      <c r="P30" s="36" t="str">
        <f>_xlfn.SWITCH('消耗品-中間'!M30,"-","-","停止する","TRUE","停止しない","FALSE", "NVM切替", "TRUE")</f>
        <v>-</v>
      </c>
      <c r="Q30" s="59" t="s">
        <v>192</v>
      </c>
      <c r="R30" s="34" t="str">
        <f>_xlfn.SWITCH('消耗品-中間'!AE30,"-","-","×","-",,,"TRUE")</f>
        <v>-</v>
      </c>
      <c r="S30" s="34" t="str">
        <f>_xlfn.SWITCH('消耗品-中間'!AC30,"-","-","○", "TRUE", "×","-")</f>
        <v>-</v>
      </c>
      <c r="T30" s="34" t="str">
        <f>_xlfn.SWITCH('消耗品-中間'!AG30,"-","-","○", "TRUE", "×","-")</f>
        <v>-</v>
      </c>
      <c r="U30" s="34" t="str">
        <f>_xlfn.SWITCH('消耗品-中間'!AH30,"-","-","○", "TRUE", "×","-")</f>
        <v>-</v>
      </c>
      <c r="V30" s="34" t="str">
        <f>_xlfn.SWITCH('消耗品-中間'!AI30,"-","-","○", "TRUE", "×","-")</f>
        <v>-</v>
      </c>
      <c r="W30" s="34" t="str">
        <f>_xlfn.SWITCH('消耗品-中間'!AJ30,"-","-","○", "TRUE", "×","-")</f>
        <v>-</v>
      </c>
      <c r="X30" s="34" t="str">
        <f>_xlfn.SWITCH('消耗品-中間'!AK30,"-","-","○", "TRUE", "×","-")</f>
        <v>-</v>
      </c>
      <c r="Y30" s="34" t="str">
        <f>_xlfn.SWITCH(IF(I30="○",VLOOKUP(E30,消耗品名称List!$C$4:$H$45,6,0),"-"),"-","-","○", "TRUE", "●", "TRUE", "×","-")</f>
        <v>-</v>
      </c>
      <c r="Z30" s="59" t="s">
        <v>396</v>
      </c>
      <c r="AA30" s="59" t="s">
        <v>396</v>
      </c>
      <c r="AB30" s="59" t="s">
        <v>396</v>
      </c>
      <c r="AC30" s="59" t="s">
        <v>396</v>
      </c>
      <c r="AD30" s="59" t="s">
        <v>396</v>
      </c>
    </row>
    <row r="31" spans="3:30" ht="12" thickBot="1">
      <c r="C31" s="32">
        <v>28</v>
      </c>
      <c r="D31" s="33" t="str">
        <f>'消耗品-中間'!D31</f>
        <v>HCF1(下段) Feed/Nudger/Retard Roll</v>
      </c>
      <c r="E31" s="35" t="str">
        <f>VLOOKUP(D31,消耗品名称List!$B$4:$L$45,2,0)</f>
        <v>HCF1_TRAY2_FEED_RETARD_NUDGER_ROLL</v>
      </c>
      <c r="F31" s="35" t="str">
        <f>VLOOKUP(D31,消耗品名称List!$B$4:$L$45,5,0)</f>
        <v>HCF3_5_TRAY2_FEED_RETARD_NUD</v>
      </c>
      <c r="G31" s="35" t="str">
        <f>VLOOKUP(D31,消耗品名称List!$B$4:$L$45,11,0)</f>
        <v>-</v>
      </c>
      <c r="H31" s="35" t="str">
        <f>VLOOKUP(D31,消耗品名称List!$B$4:$L$45,8,0)</f>
        <v>-</v>
      </c>
      <c r="I31" s="34" t="str">
        <f>'消耗品-中間'!E31</f>
        <v>-</v>
      </c>
      <c r="J31" s="34" t="str">
        <f>'消耗品-中間'!K31</f>
        <v>-</v>
      </c>
      <c r="K31" s="34" t="str">
        <f>_xlfn.SWITCH('消耗品-中間'!T31,"-","-","○",TRUE,"×",FALSE)</f>
        <v>-</v>
      </c>
      <c r="L31" s="34" t="str">
        <f>_xlfn.SWITCH('消耗品-中間'!U31,"-","-","○",TRUE,"×",FALSE)</f>
        <v>-</v>
      </c>
      <c r="M31" s="34" t="str">
        <f>_xlfn.SWITCH('消耗品-中間'!V31,"-","-","○",TRUE,"×",FALSE)</f>
        <v>-</v>
      </c>
      <c r="N31" s="34" t="str">
        <f>_xlfn.SWITCH('消耗品-中間'!X31,"-","-","○",TRUE,"×",FALSE)</f>
        <v>-</v>
      </c>
      <c r="O31" s="36" t="str">
        <f>_xlfn.SWITCH('消耗品-中間'!F31,"-","-","CRU","TRUE","ERU","FALSE", "NVM切替","FALSE")</f>
        <v>-</v>
      </c>
      <c r="P31" s="36" t="str">
        <f>_xlfn.SWITCH('消耗品-中間'!M31,"-","-","停止する","TRUE","停止しない","FALSE", "NVM切替", "TRUE")</f>
        <v>-</v>
      </c>
      <c r="Q31" s="59" t="s">
        <v>192</v>
      </c>
      <c r="R31" s="34" t="str">
        <f>_xlfn.SWITCH('消耗品-中間'!AE31,"-","-","×","-",,,"TRUE")</f>
        <v>-</v>
      </c>
      <c r="S31" s="34" t="str">
        <f>_xlfn.SWITCH('消耗品-中間'!AC31,"-","-","○", "TRUE", "×","-")</f>
        <v>-</v>
      </c>
      <c r="T31" s="34" t="str">
        <f>_xlfn.SWITCH('消耗品-中間'!AG31,"-","-","○", "TRUE", "×","-")</f>
        <v>-</v>
      </c>
      <c r="U31" s="34" t="str">
        <f>_xlfn.SWITCH('消耗品-中間'!AH31,"-","-","○", "TRUE", "×","-")</f>
        <v>-</v>
      </c>
      <c r="V31" s="34" t="str">
        <f>_xlfn.SWITCH('消耗品-中間'!AI31,"-","-","○", "TRUE", "×","-")</f>
        <v>-</v>
      </c>
      <c r="W31" s="34" t="str">
        <f>_xlfn.SWITCH('消耗品-中間'!AJ31,"-","-","○", "TRUE", "×","-")</f>
        <v>-</v>
      </c>
      <c r="X31" s="34" t="str">
        <f>_xlfn.SWITCH('消耗品-中間'!AK31,"-","-","○", "TRUE", "×","-")</f>
        <v>-</v>
      </c>
      <c r="Y31" s="34" t="str">
        <f>_xlfn.SWITCH(IF(I31="○",VLOOKUP(E31,消耗品名称List!$C$4:$H$45,6,0),"-"),"-","-","○", "TRUE", "●", "TRUE", "×","-")</f>
        <v>-</v>
      </c>
      <c r="Z31" s="59" t="s">
        <v>396</v>
      </c>
      <c r="AA31" s="59" t="s">
        <v>396</v>
      </c>
      <c r="AB31" s="59" t="s">
        <v>396</v>
      </c>
      <c r="AC31" s="59" t="s">
        <v>396</v>
      </c>
      <c r="AD31" s="59" t="s">
        <v>396</v>
      </c>
    </row>
    <row r="32" spans="3:30" ht="12" thickBot="1">
      <c r="C32" s="32">
        <v>29</v>
      </c>
      <c r="D32" s="33" t="str">
        <f>'消耗品-中間'!D32</f>
        <v>HCF2(上段) Feed/Nudger/Retard Roll</v>
      </c>
      <c r="E32" s="35" t="str">
        <f>VLOOKUP(D32,消耗品名称List!$B$4:$L$45,2,0)</f>
        <v>HCF2_TRAY1_FEED_RETARD_NUDGER_ROLL</v>
      </c>
      <c r="F32" s="35" t="str">
        <f>VLOOKUP(D32,消耗品名称List!$B$4:$L$45,5,0)</f>
        <v>HCF3_5_TRAY3_FEED_RETARD_NUD</v>
      </c>
      <c r="G32" s="35" t="str">
        <f>VLOOKUP(D32,消耗品名称List!$B$4:$L$45,11,0)</f>
        <v>-</v>
      </c>
      <c r="H32" s="35" t="str">
        <f>VLOOKUP(D32,消耗品名称List!$B$4:$L$45,8,0)</f>
        <v>-</v>
      </c>
      <c r="I32" s="34" t="str">
        <f>'消耗品-中間'!E32</f>
        <v>-</v>
      </c>
      <c r="J32" s="34" t="str">
        <f>'消耗品-中間'!K32</f>
        <v>-</v>
      </c>
      <c r="K32" s="34" t="str">
        <f>_xlfn.SWITCH('消耗品-中間'!T32,"-","-","○",TRUE,"×",FALSE)</f>
        <v>-</v>
      </c>
      <c r="L32" s="34" t="str">
        <f>_xlfn.SWITCH('消耗品-中間'!U32,"-","-","○",TRUE,"×",FALSE)</f>
        <v>-</v>
      </c>
      <c r="M32" s="34" t="str">
        <f>_xlfn.SWITCH('消耗品-中間'!V32,"-","-","○",TRUE,"×",FALSE)</f>
        <v>-</v>
      </c>
      <c r="N32" s="34" t="str">
        <f>_xlfn.SWITCH('消耗品-中間'!X32,"-","-","○",TRUE,"×",FALSE)</f>
        <v>-</v>
      </c>
      <c r="O32" s="36" t="str">
        <f>_xlfn.SWITCH('消耗品-中間'!F32,"-","-","CRU","TRUE","ERU","FALSE", "NVM切替","FALSE")</f>
        <v>-</v>
      </c>
      <c r="P32" s="36" t="str">
        <f>_xlfn.SWITCH('消耗品-中間'!M32,"-","-","停止する","TRUE","停止しない","FALSE", "NVM切替", "TRUE")</f>
        <v>-</v>
      </c>
      <c r="Q32" s="59" t="s">
        <v>192</v>
      </c>
      <c r="R32" s="34" t="str">
        <f>_xlfn.SWITCH('消耗品-中間'!AE32,"-","-","×","-",,,"TRUE")</f>
        <v>-</v>
      </c>
      <c r="S32" s="34" t="str">
        <f>_xlfn.SWITCH('消耗品-中間'!AC32,"-","-","○", "TRUE", "×","-")</f>
        <v>-</v>
      </c>
      <c r="T32" s="34" t="str">
        <f>_xlfn.SWITCH('消耗品-中間'!AG32,"-","-","○", "TRUE", "×","-")</f>
        <v>-</v>
      </c>
      <c r="U32" s="34" t="str">
        <f>_xlfn.SWITCH('消耗品-中間'!AH32,"-","-","○", "TRUE", "×","-")</f>
        <v>-</v>
      </c>
      <c r="V32" s="34" t="str">
        <f>_xlfn.SWITCH('消耗品-中間'!AI32,"-","-","○", "TRUE", "×","-")</f>
        <v>-</v>
      </c>
      <c r="W32" s="34" t="str">
        <f>_xlfn.SWITCH('消耗品-中間'!AJ32,"-","-","○", "TRUE", "×","-")</f>
        <v>-</v>
      </c>
      <c r="X32" s="34" t="str">
        <f>_xlfn.SWITCH('消耗品-中間'!AK32,"-","-","○", "TRUE", "×","-")</f>
        <v>-</v>
      </c>
      <c r="Y32" s="34" t="str">
        <f>_xlfn.SWITCH(IF(I32="○",VLOOKUP(E32,消耗品名称List!$C$4:$H$45,6,0),"-"),"-","-","○", "TRUE", "●", "TRUE", "×","-")</f>
        <v>-</v>
      </c>
      <c r="Z32" s="59" t="s">
        <v>396</v>
      </c>
      <c r="AA32" s="59" t="s">
        <v>396</v>
      </c>
      <c r="AB32" s="59" t="s">
        <v>396</v>
      </c>
      <c r="AC32" s="59" t="s">
        <v>396</v>
      </c>
      <c r="AD32" s="59" t="s">
        <v>396</v>
      </c>
    </row>
    <row r="33" spans="3:30" ht="12" thickBot="1">
      <c r="C33" s="32">
        <v>30</v>
      </c>
      <c r="D33" s="33" t="str">
        <f>'消耗品-中間'!D33</f>
        <v>HCF2(下段) Feed/Nudger/Retard Roll</v>
      </c>
      <c r="E33" s="35" t="str">
        <f>VLOOKUP(D33,消耗品名称List!$B$4:$L$45,2,0)</f>
        <v>HCF2_TRAY2_FEED_RETARD_NUDGER_ROLL</v>
      </c>
      <c r="F33" s="35" t="str">
        <f>VLOOKUP(D33,消耗品名称List!$B$4:$L$45,5,0)</f>
        <v>HCF3_5_TRAY4_FEED_RETARD_NUD</v>
      </c>
      <c r="G33" s="35" t="str">
        <f>VLOOKUP(D33,消耗品名称List!$B$4:$L$45,11,0)</f>
        <v>-</v>
      </c>
      <c r="H33" s="35" t="str">
        <f>VLOOKUP(D33,消耗品名称List!$B$4:$L$45,8,0)</f>
        <v>-</v>
      </c>
      <c r="I33" s="34" t="str">
        <f>'消耗品-中間'!E33</f>
        <v>-</v>
      </c>
      <c r="J33" s="34" t="str">
        <f>'消耗品-中間'!K33</f>
        <v>-</v>
      </c>
      <c r="K33" s="34" t="str">
        <f>_xlfn.SWITCH('消耗品-中間'!T33,"-","-","○",TRUE,"×",FALSE)</f>
        <v>-</v>
      </c>
      <c r="L33" s="34" t="str">
        <f>_xlfn.SWITCH('消耗品-中間'!U33,"-","-","○",TRUE,"×",FALSE)</f>
        <v>-</v>
      </c>
      <c r="M33" s="34" t="str">
        <f>_xlfn.SWITCH('消耗品-中間'!V33,"-","-","○",TRUE,"×",FALSE)</f>
        <v>-</v>
      </c>
      <c r="N33" s="34" t="str">
        <f>_xlfn.SWITCH('消耗品-中間'!X33,"-","-","○",TRUE,"×",FALSE)</f>
        <v>-</v>
      </c>
      <c r="O33" s="36" t="str">
        <f>_xlfn.SWITCH('消耗品-中間'!F33,"-","-","CRU","TRUE","ERU","FALSE", "NVM切替","FALSE")</f>
        <v>-</v>
      </c>
      <c r="P33" s="36" t="str">
        <f>_xlfn.SWITCH('消耗品-中間'!M33,"-","-","停止する","TRUE","停止しない","FALSE", "NVM切替", "TRUE")</f>
        <v>-</v>
      </c>
      <c r="Q33" s="59" t="s">
        <v>192</v>
      </c>
      <c r="R33" s="34" t="str">
        <f>_xlfn.SWITCH('消耗品-中間'!AE33,"-","-","×","-",,,"TRUE")</f>
        <v>-</v>
      </c>
      <c r="S33" s="34" t="str">
        <f>_xlfn.SWITCH('消耗品-中間'!AC33,"-","-","○", "TRUE", "×","-")</f>
        <v>-</v>
      </c>
      <c r="T33" s="34" t="str">
        <f>_xlfn.SWITCH('消耗品-中間'!AG33,"-","-","○", "TRUE", "×","-")</f>
        <v>-</v>
      </c>
      <c r="U33" s="34" t="str">
        <f>_xlfn.SWITCH('消耗品-中間'!AH33,"-","-","○", "TRUE", "×","-")</f>
        <v>-</v>
      </c>
      <c r="V33" s="34" t="str">
        <f>_xlfn.SWITCH('消耗品-中間'!AI33,"-","-","○", "TRUE", "×","-")</f>
        <v>-</v>
      </c>
      <c r="W33" s="34" t="str">
        <f>_xlfn.SWITCH('消耗品-中間'!AJ33,"-","-","○", "TRUE", "×","-")</f>
        <v>-</v>
      </c>
      <c r="X33" s="34" t="str">
        <f>_xlfn.SWITCH('消耗品-中間'!AK33,"-","-","○", "TRUE", "×","-")</f>
        <v>-</v>
      </c>
      <c r="Y33" s="34" t="str">
        <f>_xlfn.SWITCH(IF(I33="○",VLOOKUP(E33,消耗品名称List!$C$4:$H$45,6,0),"-"),"-","-","○", "TRUE", "●", "TRUE", "×","-")</f>
        <v>-</v>
      </c>
      <c r="Z33" s="59" t="s">
        <v>396</v>
      </c>
      <c r="AA33" s="59" t="s">
        <v>396</v>
      </c>
      <c r="AB33" s="59" t="s">
        <v>396</v>
      </c>
      <c r="AC33" s="59" t="s">
        <v>396</v>
      </c>
      <c r="AD33" s="59" t="s">
        <v>396</v>
      </c>
    </row>
    <row r="34" spans="3:30" ht="12" thickBot="1">
      <c r="C34" s="32">
        <v>31</v>
      </c>
      <c r="D34" s="33" t="str">
        <f>'消耗品-中間'!D34</f>
        <v>IDT (IBTベルトユニットもこの値を使う)</v>
      </c>
      <c r="E34" s="35" t="str">
        <f>VLOOKUP(D34,消耗品名称List!$B$4:$L$45,2,0)</f>
        <v>IDT</v>
      </c>
      <c r="F34" s="35" t="str">
        <f>VLOOKUP(D34,消耗品名称List!$B$4:$L$45,5,0)</f>
        <v>-</v>
      </c>
      <c r="G34" s="35" t="str">
        <f>VLOOKUP(D34,消耗品名称List!$B$4:$L$45,11,0)</f>
        <v>-</v>
      </c>
      <c r="H34" s="35" t="str">
        <f>VLOOKUP(D34,消耗品名称List!$B$4:$L$45,8,0)</f>
        <v>-</v>
      </c>
      <c r="I34" s="34" t="str">
        <f>'消耗品-中間'!E34</f>
        <v>-</v>
      </c>
      <c r="J34" s="34" t="str">
        <f>'消耗品-中間'!K34</f>
        <v>-</v>
      </c>
      <c r="K34" s="34" t="str">
        <f>_xlfn.SWITCH('消耗品-中間'!T34,"-","-","○",TRUE,"×",FALSE)</f>
        <v>-</v>
      </c>
      <c r="L34" s="34" t="str">
        <f>_xlfn.SWITCH('消耗品-中間'!U34,"-","-","○",TRUE,"×",FALSE)</f>
        <v>-</v>
      </c>
      <c r="M34" s="34" t="str">
        <f>_xlfn.SWITCH('消耗品-中間'!V34,"-","-","○",TRUE,"×",FALSE)</f>
        <v>-</v>
      </c>
      <c r="N34" s="34" t="str">
        <f>_xlfn.SWITCH('消耗品-中間'!X34,"-","-","○",TRUE,"×",FALSE)</f>
        <v>-</v>
      </c>
      <c r="O34" s="36" t="str">
        <f>_xlfn.SWITCH('消耗品-中間'!F34,"-","-","CRU","TRUE","ERU","FALSE", "NVM切替","FALSE")</f>
        <v>-</v>
      </c>
      <c r="P34" s="36" t="str">
        <f>_xlfn.SWITCH('消耗品-中間'!M34,"-","-","停止する","TRUE","停止しない","FALSE", "NVM切替", "TRUE")</f>
        <v>-</v>
      </c>
      <c r="Q34" s="59" t="s">
        <v>192</v>
      </c>
      <c r="R34" s="34" t="str">
        <f>_xlfn.SWITCH('消耗品-中間'!AE34,"-","-","×","-",,,"TRUE")</f>
        <v>-</v>
      </c>
      <c r="S34" s="34" t="str">
        <f>_xlfn.SWITCH('消耗品-中間'!AC34,"-","-","○", "TRUE", "×","-")</f>
        <v>-</v>
      </c>
      <c r="T34" s="34" t="str">
        <f>_xlfn.SWITCH('消耗品-中間'!AG34,"-","-","○", "TRUE", "×","-")</f>
        <v>-</v>
      </c>
      <c r="U34" s="34" t="str">
        <f>_xlfn.SWITCH('消耗品-中間'!AH34,"-","-","○", "TRUE", "×","-")</f>
        <v>-</v>
      </c>
      <c r="V34" s="34" t="str">
        <f>_xlfn.SWITCH('消耗品-中間'!AI34,"-","-","○", "TRUE", "×","-")</f>
        <v>-</v>
      </c>
      <c r="W34" s="34" t="str">
        <f>_xlfn.SWITCH('消耗品-中間'!AJ34,"-","-","○", "TRUE", "×","-")</f>
        <v>-</v>
      </c>
      <c r="X34" s="34" t="str">
        <f>_xlfn.SWITCH('消耗品-中間'!AK34,"-","-","○", "TRUE", "×","-")</f>
        <v>-</v>
      </c>
      <c r="Y34" s="34" t="str">
        <f>_xlfn.SWITCH(IF(I34="○",VLOOKUP(E34,消耗品名称List!$C$4:$H$45,6,0),"-"),"-","-","○", "TRUE", "●", "TRUE", "×","-")</f>
        <v>-</v>
      </c>
      <c r="Z34" s="59" t="s">
        <v>396</v>
      </c>
      <c r="AA34" s="59" t="s">
        <v>396</v>
      </c>
      <c r="AB34" s="59" t="s">
        <v>396</v>
      </c>
      <c r="AC34" s="59" t="s">
        <v>396</v>
      </c>
      <c r="AD34" s="59" t="s">
        <v>396</v>
      </c>
    </row>
    <row r="35" spans="3:30" ht="12" thickBot="1">
      <c r="C35" s="32">
        <v>32</v>
      </c>
      <c r="D35" s="33" t="str">
        <f>'消耗品-中間'!D35</f>
        <v>IBTベルトクリーナ</v>
      </c>
      <c r="E35" s="35" t="str">
        <f>VLOOKUP(D35,消耗品名称List!$B$4:$L$45,2,0)</f>
        <v>IBT_BELT_CLN</v>
      </c>
      <c r="F35" s="35" t="str">
        <f>VLOOKUP(D35,消耗品名称List!$B$4:$L$45,5,0)</f>
        <v>IBT_BELT_CLEANER_ASSY</v>
      </c>
      <c r="G35" s="35" t="str">
        <f>VLOOKUP(D35,消耗品名称List!$B$4:$L$45,11,0)</f>
        <v>-</v>
      </c>
      <c r="H35" s="35" t="str">
        <f>VLOOKUP(D35,消耗品名称List!$B$4:$L$45,8,0)</f>
        <v>-</v>
      </c>
      <c r="I35" s="34" t="str">
        <f>'消耗品-中間'!E35</f>
        <v>-</v>
      </c>
      <c r="J35" s="34" t="str">
        <f>'消耗品-中間'!K35</f>
        <v>-</v>
      </c>
      <c r="K35" s="34" t="str">
        <f>_xlfn.SWITCH('消耗品-中間'!T35,"-","-","○",TRUE,"×",FALSE)</f>
        <v>-</v>
      </c>
      <c r="L35" s="34" t="str">
        <f>_xlfn.SWITCH('消耗品-中間'!U35,"-","-","○",TRUE,"×",FALSE)</f>
        <v>-</v>
      </c>
      <c r="M35" s="34" t="str">
        <f>_xlfn.SWITCH('消耗品-中間'!V35,"-","-","○",TRUE,"×",FALSE)</f>
        <v>-</v>
      </c>
      <c r="N35" s="34" t="str">
        <f>_xlfn.SWITCH('消耗品-中間'!X35,"-","-","○",TRUE,"×",FALSE)</f>
        <v>-</v>
      </c>
      <c r="O35" s="36" t="str">
        <f>_xlfn.SWITCH('消耗品-中間'!F35,"-","-","CRU","TRUE","ERU","FALSE", "NVM切替","FALSE")</f>
        <v>-</v>
      </c>
      <c r="P35" s="36" t="str">
        <f>_xlfn.SWITCH('消耗品-中間'!M35,"-","-","停止する","TRUE","停止しない","FALSE", "NVM切替", "TRUE")</f>
        <v>-</v>
      </c>
      <c r="Q35" s="59" t="s">
        <v>192</v>
      </c>
      <c r="R35" s="34" t="str">
        <f>_xlfn.SWITCH('消耗品-中間'!AE35,"-","-","×","-",,,"TRUE")</f>
        <v>-</v>
      </c>
      <c r="S35" s="34" t="str">
        <f>_xlfn.SWITCH('消耗品-中間'!AC35,"-","-","○", "TRUE", "×","-")</f>
        <v>-</v>
      </c>
      <c r="T35" s="34" t="str">
        <f>_xlfn.SWITCH('消耗品-中間'!AG35,"-","-","○", "TRUE", "×","-")</f>
        <v>-</v>
      </c>
      <c r="U35" s="34" t="str">
        <f>_xlfn.SWITCH('消耗品-中間'!AH35,"-","-","○", "TRUE", "×","-")</f>
        <v>-</v>
      </c>
      <c r="V35" s="34" t="str">
        <f>_xlfn.SWITCH('消耗品-中間'!AI35,"-","-","○", "TRUE", "×","-")</f>
        <v>-</v>
      </c>
      <c r="W35" s="34" t="str">
        <f>_xlfn.SWITCH('消耗品-中間'!AJ35,"-","-","○", "TRUE", "×","-")</f>
        <v>-</v>
      </c>
      <c r="X35" s="34" t="str">
        <f>_xlfn.SWITCH('消耗品-中間'!AK35,"-","-","○", "TRUE", "×","-")</f>
        <v>-</v>
      </c>
      <c r="Y35" s="34" t="str">
        <f>_xlfn.SWITCH(IF(I35="○",VLOOKUP(E35,消耗品名称List!$C$4:$H$45,6,0),"-"),"-","-","○", "TRUE", "●", "TRUE", "×","-")</f>
        <v>-</v>
      </c>
      <c r="Z35" s="59" t="s">
        <v>396</v>
      </c>
      <c r="AA35" s="59" t="s">
        <v>396</v>
      </c>
      <c r="AB35" s="59" t="s">
        <v>396</v>
      </c>
      <c r="AC35" s="59" t="s">
        <v>396</v>
      </c>
      <c r="AD35" s="59" t="s">
        <v>396</v>
      </c>
    </row>
    <row r="36" spans="3:30" ht="12" thickBot="1">
      <c r="C36" s="32">
        <v>33</v>
      </c>
      <c r="D36" s="33" t="str">
        <f>'消耗品-中間'!D36</f>
        <v>転写ロールユニット(BTR) (2ndBTRもこの値を使う)</v>
      </c>
      <c r="E36" s="35" t="str">
        <f>VLOOKUP(D36,消耗品名称List!$B$4:$L$45,2,0)</f>
        <v>BTR</v>
      </c>
      <c r="F36" s="35" t="str">
        <f>VLOOKUP(D36,消耗品名称List!$B$4:$L$45,5,0)</f>
        <v>BTR</v>
      </c>
      <c r="G36" s="35" t="str">
        <f>VLOOKUP(D36,消耗品名称List!$B$4:$L$45,11,0)</f>
        <v>-</v>
      </c>
      <c r="H36" s="35" t="str">
        <f>VLOOKUP(D36,消耗品名称List!$B$4:$L$45,8,0)</f>
        <v>-</v>
      </c>
      <c r="I36" s="34" t="str">
        <f>'消耗品-中間'!E36</f>
        <v>-</v>
      </c>
      <c r="J36" s="34" t="str">
        <f>'消耗品-中間'!K36</f>
        <v>-</v>
      </c>
      <c r="K36" s="34" t="str">
        <f>_xlfn.SWITCH('消耗品-中間'!T36,"-","-","○",TRUE,"×",FALSE)</f>
        <v>-</v>
      </c>
      <c r="L36" s="34" t="str">
        <f>_xlfn.SWITCH('消耗品-中間'!U36,"-","-","○",TRUE,"×",FALSE)</f>
        <v>-</v>
      </c>
      <c r="M36" s="34" t="str">
        <f>_xlfn.SWITCH('消耗品-中間'!V36,"-","-","○",TRUE,"×",FALSE)</f>
        <v>-</v>
      </c>
      <c r="N36" s="34" t="str">
        <f>_xlfn.SWITCH('消耗品-中間'!X36,"-","-","○",TRUE,"×",FALSE)</f>
        <v>-</v>
      </c>
      <c r="O36" s="36" t="str">
        <f>_xlfn.SWITCH('消耗品-中間'!F36,"-","-","CRU","TRUE","ERU","FALSE", "NVM切替","FALSE")</f>
        <v>-</v>
      </c>
      <c r="P36" s="36" t="str">
        <f>_xlfn.SWITCH('消耗品-中間'!M36,"-","-","停止する","TRUE","停止しない","FALSE", "NVM切替", "TRUE")</f>
        <v>-</v>
      </c>
      <c r="Q36" s="59" t="s">
        <v>192</v>
      </c>
      <c r="R36" s="34" t="str">
        <f>_xlfn.SWITCH('消耗品-中間'!AE36,"-","-","×","-",,,"TRUE")</f>
        <v>-</v>
      </c>
      <c r="S36" s="34" t="str">
        <f>_xlfn.SWITCH('消耗品-中間'!AC36,"-","-","○", "TRUE", "×","-")</f>
        <v>-</v>
      </c>
      <c r="T36" s="34" t="str">
        <f>_xlfn.SWITCH('消耗品-中間'!AG36,"-","-","○", "TRUE", "×","-")</f>
        <v>-</v>
      </c>
      <c r="U36" s="34" t="str">
        <f>_xlfn.SWITCH('消耗品-中間'!AH36,"-","-","○", "TRUE", "×","-")</f>
        <v>-</v>
      </c>
      <c r="V36" s="34" t="str">
        <f>_xlfn.SWITCH('消耗品-中間'!AI36,"-","-","○", "TRUE", "×","-")</f>
        <v>-</v>
      </c>
      <c r="W36" s="34" t="str">
        <f>_xlfn.SWITCH('消耗品-中間'!AJ36,"-","-","○", "TRUE", "×","-")</f>
        <v>-</v>
      </c>
      <c r="X36" s="34" t="str">
        <f>_xlfn.SWITCH('消耗品-中間'!AK36,"-","-","○", "TRUE", "×","-")</f>
        <v>-</v>
      </c>
      <c r="Y36" s="34" t="str">
        <f>_xlfn.SWITCH(IF(I36="○",VLOOKUP(E36,消耗品名称List!$C$4:$H$45,6,0),"-"),"-","-","○", "TRUE", "●", "TRUE", "×","-")</f>
        <v>-</v>
      </c>
      <c r="Z36" s="59" t="s">
        <v>396</v>
      </c>
      <c r="AA36" s="59" t="s">
        <v>396</v>
      </c>
      <c r="AB36" s="59" t="s">
        <v>396</v>
      </c>
      <c r="AC36" s="59" t="s">
        <v>396</v>
      </c>
      <c r="AD36" s="59" t="s">
        <v>396</v>
      </c>
    </row>
    <row r="37" spans="3:30" ht="12" thickBot="1">
      <c r="C37" s="32">
        <v>34</v>
      </c>
      <c r="D37" s="33" t="str">
        <f>'消耗品-中間'!D37</f>
        <v>デベロッパ(イエロー)</v>
      </c>
      <c r="E37" s="35" t="str">
        <f>VLOOKUP(D37,消耗品名称List!$B$4:$L$45,2,0)</f>
        <v>DEVE_Y</v>
      </c>
      <c r="F37" s="35" t="str">
        <f>VLOOKUP(D37,消耗品名称List!$B$4:$L$45,5,0)</f>
        <v>-</v>
      </c>
      <c r="G37" s="35" t="str">
        <f>VLOOKUP(D37,消耗品名称List!$B$4:$L$45,11,0)</f>
        <v>-</v>
      </c>
      <c r="H37" s="35" t="str">
        <f>VLOOKUP(D37,消耗品名称List!$B$4:$L$45,8,0)</f>
        <v>-</v>
      </c>
      <c r="I37" s="34" t="str">
        <f>'消耗品-中間'!E37</f>
        <v>-</v>
      </c>
      <c r="J37" s="34" t="str">
        <f>'消耗品-中間'!K37</f>
        <v>-</v>
      </c>
      <c r="K37" s="34" t="str">
        <f>_xlfn.SWITCH('消耗品-中間'!T37,"-","-","○",TRUE,"×",FALSE)</f>
        <v>-</v>
      </c>
      <c r="L37" s="34" t="str">
        <f>_xlfn.SWITCH('消耗品-中間'!U37,"-","-","○",TRUE,"×",FALSE)</f>
        <v>-</v>
      </c>
      <c r="M37" s="34" t="str">
        <f>_xlfn.SWITCH('消耗品-中間'!V37,"-","-","○",TRUE,"×",FALSE)</f>
        <v>-</v>
      </c>
      <c r="N37" s="34" t="str">
        <f>_xlfn.SWITCH('消耗品-中間'!X37,"-","-","○",TRUE,"×",FALSE)</f>
        <v>-</v>
      </c>
      <c r="O37" s="36" t="str">
        <f>_xlfn.SWITCH('消耗品-中間'!F37,"-","-","CRU","TRUE","ERU","FALSE", "NVM切替","FALSE")</f>
        <v>-</v>
      </c>
      <c r="P37" s="36" t="str">
        <f>_xlfn.SWITCH('消耗品-中間'!M37,"-","-","停止する","TRUE","停止しない","FALSE", "NVM切替", "TRUE")</f>
        <v>-</v>
      </c>
      <c r="Q37" s="59" t="s">
        <v>192</v>
      </c>
      <c r="R37" s="34" t="str">
        <f>_xlfn.SWITCH('消耗品-中間'!AE37,"-","-","×","-",,,"TRUE")</f>
        <v>-</v>
      </c>
      <c r="S37" s="34" t="str">
        <f>_xlfn.SWITCH('消耗品-中間'!AC37,"-","-","○", "TRUE", "×","-")</f>
        <v>-</v>
      </c>
      <c r="T37" s="34" t="str">
        <f>_xlfn.SWITCH('消耗品-中間'!AG37,"-","-","○", "TRUE", "×","-")</f>
        <v>-</v>
      </c>
      <c r="U37" s="34" t="str">
        <f>_xlfn.SWITCH('消耗品-中間'!AH37,"-","-","○", "TRUE", "×","-")</f>
        <v>-</v>
      </c>
      <c r="V37" s="34" t="str">
        <f>_xlfn.SWITCH('消耗品-中間'!AI37,"-","-","○", "TRUE", "×","-")</f>
        <v>-</v>
      </c>
      <c r="W37" s="34" t="str">
        <f>_xlfn.SWITCH('消耗品-中間'!AJ37,"-","-","○", "TRUE", "×","-")</f>
        <v>-</v>
      </c>
      <c r="X37" s="34" t="str">
        <f>_xlfn.SWITCH('消耗品-中間'!AK37,"-","-","○", "TRUE", "×","-")</f>
        <v>-</v>
      </c>
      <c r="Y37" s="34" t="str">
        <f>_xlfn.SWITCH(IF(I37="○",VLOOKUP(E37,消耗品名称List!$C$4:$H$45,6,0),"-"),"-","-","○", "TRUE", "●", "TRUE", "×","-")</f>
        <v>-</v>
      </c>
      <c r="Z37" s="59" t="s">
        <v>396</v>
      </c>
      <c r="AA37" s="59" t="s">
        <v>396</v>
      </c>
      <c r="AB37" s="59" t="s">
        <v>396</v>
      </c>
      <c r="AC37" s="59" t="s">
        <v>396</v>
      </c>
      <c r="AD37" s="59" t="s">
        <v>396</v>
      </c>
    </row>
    <row r="38" spans="3:30" ht="12" thickBot="1">
      <c r="C38" s="32">
        <v>35</v>
      </c>
      <c r="D38" s="33" t="str">
        <f>'消耗品-中間'!D38</f>
        <v>デベロッパ(マゼンタ)</v>
      </c>
      <c r="E38" s="35" t="str">
        <f>VLOOKUP(D38,消耗品名称List!$B$4:$L$45,2,0)</f>
        <v>DEVE_M</v>
      </c>
      <c r="F38" s="35" t="str">
        <f>VLOOKUP(D38,消耗品名称List!$B$4:$L$45,5,0)</f>
        <v>-</v>
      </c>
      <c r="G38" s="35" t="str">
        <f>VLOOKUP(D38,消耗品名称List!$B$4:$L$45,11,0)</f>
        <v>-</v>
      </c>
      <c r="H38" s="35" t="str">
        <f>VLOOKUP(D38,消耗品名称List!$B$4:$L$45,8,0)</f>
        <v>-</v>
      </c>
      <c r="I38" s="34" t="str">
        <f>'消耗品-中間'!E38</f>
        <v>-</v>
      </c>
      <c r="J38" s="34" t="str">
        <f>'消耗品-中間'!K38</f>
        <v>-</v>
      </c>
      <c r="K38" s="34" t="str">
        <f>_xlfn.SWITCH('消耗品-中間'!T38,"-","-","○",TRUE,"×",FALSE)</f>
        <v>-</v>
      </c>
      <c r="L38" s="34" t="str">
        <f>_xlfn.SWITCH('消耗品-中間'!U38,"-","-","○",TRUE,"×",FALSE)</f>
        <v>-</v>
      </c>
      <c r="M38" s="34" t="str">
        <f>_xlfn.SWITCH('消耗品-中間'!V38,"-","-","○",TRUE,"×",FALSE)</f>
        <v>-</v>
      </c>
      <c r="N38" s="34" t="str">
        <f>_xlfn.SWITCH('消耗品-中間'!X38,"-","-","○",TRUE,"×",FALSE)</f>
        <v>-</v>
      </c>
      <c r="O38" s="36" t="str">
        <f>_xlfn.SWITCH('消耗品-中間'!F38,"-","-","CRU","TRUE","ERU","FALSE", "NVM切替","FALSE")</f>
        <v>-</v>
      </c>
      <c r="P38" s="36" t="str">
        <f>_xlfn.SWITCH('消耗品-中間'!M38,"-","-","停止する","TRUE","停止しない","FALSE", "NVM切替", "TRUE")</f>
        <v>-</v>
      </c>
      <c r="Q38" s="59" t="s">
        <v>192</v>
      </c>
      <c r="R38" s="34" t="str">
        <f>_xlfn.SWITCH('消耗品-中間'!AE38,"-","-","×","-",,,"TRUE")</f>
        <v>-</v>
      </c>
      <c r="S38" s="34" t="str">
        <f>_xlfn.SWITCH('消耗品-中間'!AC38,"-","-","○", "TRUE", "×","-")</f>
        <v>-</v>
      </c>
      <c r="T38" s="34" t="str">
        <f>_xlfn.SWITCH('消耗品-中間'!AG38,"-","-","○", "TRUE", "×","-")</f>
        <v>-</v>
      </c>
      <c r="U38" s="34" t="str">
        <f>_xlfn.SWITCH('消耗品-中間'!AH38,"-","-","○", "TRUE", "×","-")</f>
        <v>-</v>
      </c>
      <c r="V38" s="34" t="str">
        <f>_xlfn.SWITCH('消耗品-中間'!AI38,"-","-","○", "TRUE", "×","-")</f>
        <v>-</v>
      </c>
      <c r="W38" s="34" t="str">
        <f>_xlfn.SWITCH('消耗品-中間'!AJ38,"-","-","○", "TRUE", "×","-")</f>
        <v>-</v>
      </c>
      <c r="X38" s="34" t="str">
        <f>_xlfn.SWITCH('消耗品-中間'!AK38,"-","-","○", "TRUE", "×","-")</f>
        <v>-</v>
      </c>
      <c r="Y38" s="34" t="str">
        <f>_xlfn.SWITCH(IF(I38="○",VLOOKUP(E38,消耗品名称List!$C$4:$H$45,6,0),"-"),"-","-","○", "TRUE", "●", "TRUE", "×","-")</f>
        <v>-</v>
      </c>
      <c r="Z38" s="59" t="s">
        <v>396</v>
      </c>
      <c r="AA38" s="59" t="s">
        <v>396</v>
      </c>
      <c r="AB38" s="59" t="s">
        <v>396</v>
      </c>
      <c r="AC38" s="59" t="s">
        <v>396</v>
      </c>
      <c r="AD38" s="59" t="s">
        <v>396</v>
      </c>
    </row>
    <row r="39" spans="3:30" ht="12" thickBot="1">
      <c r="C39" s="32">
        <v>36</v>
      </c>
      <c r="D39" s="33" t="str">
        <f>'消耗品-中間'!D39</f>
        <v>デベロッパ(シアン)</v>
      </c>
      <c r="E39" s="35" t="str">
        <f>VLOOKUP(D39,消耗品名称List!$B$4:$L$45,2,0)</f>
        <v>DEVE_C</v>
      </c>
      <c r="F39" s="35" t="str">
        <f>VLOOKUP(D39,消耗品名称List!$B$4:$L$45,5,0)</f>
        <v>-</v>
      </c>
      <c r="G39" s="35" t="str">
        <f>VLOOKUP(D39,消耗品名称List!$B$4:$L$45,11,0)</f>
        <v>-</v>
      </c>
      <c r="H39" s="35" t="str">
        <f>VLOOKUP(D39,消耗品名称List!$B$4:$L$45,8,0)</f>
        <v>-</v>
      </c>
      <c r="I39" s="34" t="str">
        <f>'消耗品-中間'!E39</f>
        <v>-</v>
      </c>
      <c r="J39" s="34" t="str">
        <f>'消耗品-中間'!K39</f>
        <v>-</v>
      </c>
      <c r="K39" s="34" t="str">
        <f>_xlfn.SWITCH('消耗品-中間'!T39,"-","-","○",TRUE,"×",FALSE)</f>
        <v>-</v>
      </c>
      <c r="L39" s="34" t="str">
        <f>_xlfn.SWITCH('消耗品-中間'!U39,"-","-","○",TRUE,"×",FALSE)</f>
        <v>-</v>
      </c>
      <c r="M39" s="34" t="str">
        <f>_xlfn.SWITCH('消耗品-中間'!V39,"-","-","○",TRUE,"×",FALSE)</f>
        <v>-</v>
      </c>
      <c r="N39" s="34" t="str">
        <f>_xlfn.SWITCH('消耗品-中間'!X39,"-","-","○",TRUE,"×",FALSE)</f>
        <v>-</v>
      </c>
      <c r="O39" s="36" t="str">
        <f>_xlfn.SWITCH('消耗品-中間'!F39,"-","-","CRU","TRUE","ERU","FALSE", "NVM切替","FALSE")</f>
        <v>-</v>
      </c>
      <c r="P39" s="36" t="str">
        <f>_xlfn.SWITCH('消耗品-中間'!M39,"-","-","停止する","TRUE","停止しない","FALSE", "NVM切替", "TRUE")</f>
        <v>-</v>
      </c>
      <c r="Q39" s="59" t="s">
        <v>192</v>
      </c>
      <c r="R39" s="34" t="str">
        <f>_xlfn.SWITCH('消耗品-中間'!AE39,"-","-","×","-",,,"TRUE")</f>
        <v>-</v>
      </c>
      <c r="S39" s="34" t="str">
        <f>_xlfn.SWITCH('消耗品-中間'!AC39,"-","-","○", "TRUE", "×","-")</f>
        <v>-</v>
      </c>
      <c r="T39" s="34" t="str">
        <f>_xlfn.SWITCH('消耗品-中間'!AG39,"-","-","○", "TRUE", "×","-")</f>
        <v>-</v>
      </c>
      <c r="U39" s="34" t="str">
        <f>_xlfn.SWITCH('消耗品-中間'!AH39,"-","-","○", "TRUE", "×","-")</f>
        <v>-</v>
      </c>
      <c r="V39" s="34" t="str">
        <f>_xlfn.SWITCH('消耗品-中間'!AI39,"-","-","○", "TRUE", "×","-")</f>
        <v>-</v>
      </c>
      <c r="W39" s="34" t="str">
        <f>_xlfn.SWITCH('消耗品-中間'!AJ39,"-","-","○", "TRUE", "×","-")</f>
        <v>-</v>
      </c>
      <c r="X39" s="34" t="str">
        <f>_xlfn.SWITCH('消耗品-中間'!AK39,"-","-","○", "TRUE", "×","-")</f>
        <v>-</v>
      </c>
      <c r="Y39" s="34" t="str">
        <f>_xlfn.SWITCH(IF(I39="○",VLOOKUP(E39,消耗品名称List!$C$4:$H$45,6,0),"-"),"-","-","○", "TRUE", "●", "TRUE", "×","-")</f>
        <v>-</v>
      </c>
      <c r="Z39" s="59" t="s">
        <v>396</v>
      </c>
      <c r="AA39" s="59" t="s">
        <v>396</v>
      </c>
      <c r="AB39" s="59" t="s">
        <v>396</v>
      </c>
      <c r="AC39" s="59" t="s">
        <v>396</v>
      </c>
      <c r="AD39" s="59" t="s">
        <v>396</v>
      </c>
    </row>
    <row r="40" spans="3:30" ht="12" thickBot="1">
      <c r="C40" s="32">
        <v>37</v>
      </c>
      <c r="D40" s="33" t="str">
        <f>'消耗品-中間'!D40</f>
        <v>デベロッパ(ブラック)</v>
      </c>
      <c r="E40" s="35" t="str">
        <f>VLOOKUP(D40,消耗品名称List!$B$4:$L$45,2,0)</f>
        <v>DEVE_K</v>
      </c>
      <c r="F40" s="35" t="str">
        <f>VLOOKUP(D40,消耗品名称List!$B$4:$L$45,5,0)</f>
        <v>-</v>
      </c>
      <c r="G40" s="35" t="str">
        <f>VLOOKUP(D40,消耗品名称List!$B$4:$L$45,11,0)</f>
        <v>-</v>
      </c>
      <c r="H40" s="35" t="str">
        <f>VLOOKUP(D40,消耗品名称List!$B$4:$L$45,8,0)</f>
        <v>-</v>
      </c>
      <c r="I40" s="34" t="str">
        <f>'消耗品-中間'!E40</f>
        <v>-</v>
      </c>
      <c r="J40" s="34" t="str">
        <f>'消耗品-中間'!K40</f>
        <v>-</v>
      </c>
      <c r="K40" s="34" t="str">
        <f>_xlfn.SWITCH('消耗品-中間'!T40,"-","-","○",TRUE,"×",FALSE)</f>
        <v>-</v>
      </c>
      <c r="L40" s="34" t="str">
        <f>_xlfn.SWITCH('消耗品-中間'!U40,"-","-","○",TRUE,"×",FALSE)</f>
        <v>-</v>
      </c>
      <c r="M40" s="34" t="str">
        <f>_xlfn.SWITCH('消耗品-中間'!V40,"-","-","○",TRUE,"×",FALSE)</f>
        <v>-</v>
      </c>
      <c r="N40" s="34" t="str">
        <f>_xlfn.SWITCH('消耗品-中間'!X40,"-","-","○",TRUE,"×",FALSE)</f>
        <v>-</v>
      </c>
      <c r="O40" s="36" t="str">
        <f>_xlfn.SWITCH('消耗品-中間'!F40,"-","-","CRU","TRUE","ERU","FALSE", "NVM切替","FALSE")</f>
        <v>-</v>
      </c>
      <c r="P40" s="36" t="str">
        <f>_xlfn.SWITCH('消耗品-中間'!M40,"-","-","停止する","TRUE","停止しない","FALSE", "NVM切替", "TRUE")</f>
        <v>-</v>
      </c>
      <c r="Q40" s="59" t="s">
        <v>192</v>
      </c>
      <c r="R40" s="34" t="str">
        <f>_xlfn.SWITCH('消耗品-中間'!AE40,"-","-","×","-",,,"TRUE")</f>
        <v>-</v>
      </c>
      <c r="S40" s="34" t="str">
        <f>_xlfn.SWITCH('消耗品-中間'!AC40,"-","-","○", "TRUE", "×","-")</f>
        <v>-</v>
      </c>
      <c r="T40" s="34" t="str">
        <f>_xlfn.SWITCH('消耗品-中間'!AG40,"-","-","○", "TRUE", "×","-")</f>
        <v>-</v>
      </c>
      <c r="U40" s="34" t="str">
        <f>_xlfn.SWITCH('消耗品-中間'!AH40,"-","-","○", "TRUE", "×","-")</f>
        <v>-</v>
      </c>
      <c r="V40" s="34" t="str">
        <f>_xlfn.SWITCH('消耗品-中間'!AI40,"-","-","○", "TRUE", "×","-")</f>
        <v>-</v>
      </c>
      <c r="W40" s="34" t="str">
        <f>_xlfn.SWITCH('消耗品-中間'!AJ40,"-","-","○", "TRUE", "×","-")</f>
        <v>-</v>
      </c>
      <c r="X40" s="34" t="str">
        <f>_xlfn.SWITCH('消耗品-中間'!AK40,"-","-","○", "TRUE", "×","-")</f>
        <v>-</v>
      </c>
      <c r="Y40" s="34" t="str">
        <f>_xlfn.SWITCH(IF(I40="○",VLOOKUP(E40,消耗品名称List!$C$4:$H$45,6,0),"-"),"-","-","○", "TRUE", "●", "TRUE", "×","-")</f>
        <v>-</v>
      </c>
      <c r="Z40" s="59" t="s">
        <v>396</v>
      </c>
      <c r="AA40" s="59" t="s">
        <v>396</v>
      </c>
      <c r="AB40" s="59" t="s">
        <v>396</v>
      </c>
      <c r="AC40" s="59" t="s">
        <v>396</v>
      </c>
      <c r="AD40" s="59" t="s">
        <v>396</v>
      </c>
    </row>
    <row r="41" spans="3:30" ht="12" thickBot="1">
      <c r="C41" s="32">
        <v>38</v>
      </c>
      <c r="D41" s="33" t="str">
        <f>'消耗品-中間'!D41</f>
        <v>CC Assy</v>
      </c>
      <c r="E41" s="35" t="str">
        <f>VLOOKUP(D41,消耗品名称List!$B$4:$L$45,2,0)</f>
        <v>CC_ASSY</v>
      </c>
      <c r="F41" s="35" t="str">
        <f>VLOOKUP(D41,消耗品名称List!$B$4:$L$45,5,0)</f>
        <v>-</v>
      </c>
      <c r="G41" s="35" t="str">
        <f>VLOOKUP(D41,消耗品名称List!$B$4:$L$45,11,0)</f>
        <v>CC_ASSY_CRU</v>
      </c>
      <c r="H41" s="35" t="str">
        <f>VLOOKUP(D41,消耗品名称List!$B$4:$L$45,8,0)</f>
        <v>CC_ASSY</v>
      </c>
      <c r="I41" s="34" t="str">
        <f>'消耗品-中間'!E41</f>
        <v>-</v>
      </c>
      <c r="J41" s="34" t="str">
        <f>'消耗品-中間'!K41</f>
        <v>-</v>
      </c>
      <c r="K41" s="34" t="str">
        <f>_xlfn.SWITCH('消耗品-中間'!T41,"-","-","○",TRUE,"×",FALSE)</f>
        <v>-</v>
      </c>
      <c r="L41" s="34" t="str">
        <f>_xlfn.SWITCH('消耗品-中間'!U41,"-","-","○",TRUE,"×",FALSE)</f>
        <v>-</v>
      </c>
      <c r="M41" s="34" t="str">
        <f>_xlfn.SWITCH('消耗品-中間'!V41,"-","-","○",TRUE,"×",FALSE)</f>
        <v>-</v>
      </c>
      <c r="N41" s="34" t="str">
        <f>_xlfn.SWITCH('消耗品-中間'!X41,"-","-","○",TRUE,"×",FALSE)</f>
        <v>-</v>
      </c>
      <c r="O41" s="36" t="str">
        <f>_xlfn.SWITCH('消耗品-中間'!F41,"-","-","CRU","TRUE","ERU","FALSE", "NVM切替","FALSE")</f>
        <v>-</v>
      </c>
      <c r="P41" s="36" t="str">
        <f>_xlfn.SWITCH('消耗品-中間'!M41,"-","-","停止する","TRUE","停止しない","FALSE", "NVM切替", "TRUE")</f>
        <v>-</v>
      </c>
      <c r="Q41" s="59" t="s">
        <v>87</v>
      </c>
      <c r="R41" s="34" t="str">
        <f>_xlfn.SWITCH('消耗品-中間'!AE41,"-","-","×","-",,,"TRUE")</f>
        <v>-</v>
      </c>
      <c r="S41" s="34" t="str">
        <f>_xlfn.SWITCH('消耗品-中間'!AC41,"-","-","○", "TRUE", "×","-")</f>
        <v>-</v>
      </c>
      <c r="T41" s="34" t="str">
        <f>_xlfn.SWITCH('消耗品-中間'!AG41,"-","-","○", "TRUE", "×","-")</f>
        <v>-</v>
      </c>
      <c r="U41" s="34" t="str">
        <f>_xlfn.SWITCH('消耗品-中間'!AH41,"-","-","○", "TRUE", "×","-")</f>
        <v>-</v>
      </c>
      <c r="V41" s="34" t="str">
        <f>_xlfn.SWITCH('消耗品-中間'!AI41,"-","-","○", "TRUE", "×","-")</f>
        <v>-</v>
      </c>
      <c r="W41" s="34" t="str">
        <f>_xlfn.SWITCH('消耗品-中間'!AJ41,"-","-","○", "TRUE", "×","-")</f>
        <v>-</v>
      </c>
      <c r="X41" s="34" t="str">
        <f>_xlfn.SWITCH('消耗品-中間'!AK41,"-","-","○", "TRUE", "×","-")</f>
        <v>-</v>
      </c>
      <c r="Y41" s="34" t="str">
        <f>_xlfn.SWITCH(IF(I41="○",VLOOKUP(E41,消耗品名称List!$C$4:$H$45,6,0),"-"),"-","-","○", "TRUE", "●", "TRUE", "×","-")</f>
        <v>-</v>
      </c>
      <c r="Z41" s="59" t="s">
        <v>396</v>
      </c>
      <c r="AA41" s="59" t="s">
        <v>396</v>
      </c>
      <c r="AB41" s="59" t="s">
        <v>396</v>
      </c>
      <c r="AC41" s="59" t="s">
        <v>396</v>
      </c>
      <c r="AD41" s="59" t="s">
        <v>396</v>
      </c>
    </row>
    <row r="42" spans="3:30" ht="12" thickBot="1">
      <c r="C42" s="32">
        <v>41</v>
      </c>
      <c r="D42" s="33" t="str">
        <f>'消耗品-中間'!D42</f>
        <v>臭気フィルター</v>
      </c>
      <c r="E42" s="35" t="str">
        <f>VLOOKUP(D42,消耗品名称List!$B$4:$L$45,2,0)</f>
        <v>DEODRANT_FILTER</v>
      </c>
      <c r="F42" s="35" t="str">
        <f>VLOOKUP(D42,消耗品名称List!$B$4:$L$45,5,0)</f>
        <v>DEODORANT_FILTER</v>
      </c>
      <c r="G42" s="35" t="str">
        <f>VLOOKUP(D42,消耗品名称List!$B$4:$L$45,11,0)</f>
        <v>-</v>
      </c>
      <c r="H42" s="35" t="str">
        <f>VLOOKUP(D42,消耗品名称List!$B$4:$L$45,8,0)</f>
        <v>-</v>
      </c>
      <c r="I42" s="34" t="str">
        <f>'消耗品-中間'!E42</f>
        <v>-</v>
      </c>
      <c r="J42" s="34" t="str">
        <f>'消耗品-中間'!K42</f>
        <v>-</v>
      </c>
      <c r="K42" s="34" t="str">
        <f>_xlfn.SWITCH('消耗品-中間'!T42,"-","-","○",TRUE,"×",FALSE)</f>
        <v>-</v>
      </c>
      <c r="L42" s="34" t="str">
        <f>_xlfn.SWITCH('消耗品-中間'!U42,"-","-","○",TRUE,"×",FALSE)</f>
        <v>-</v>
      </c>
      <c r="M42" s="34" t="str">
        <f>_xlfn.SWITCH('消耗品-中間'!V42,"-","-","○",TRUE,"×",FALSE)</f>
        <v>-</v>
      </c>
      <c r="N42" s="34" t="str">
        <f>_xlfn.SWITCH('消耗品-中間'!X42,"-","-","○",TRUE,"×",FALSE)</f>
        <v>-</v>
      </c>
      <c r="O42" s="36" t="str">
        <f>_xlfn.SWITCH('消耗品-中間'!F42,"-","-","CRU","TRUE","ERU","FALSE", "NVM切替","FALSE")</f>
        <v>-</v>
      </c>
      <c r="P42" s="36" t="str">
        <f>_xlfn.SWITCH('消耗品-中間'!M42,"-","-","停止する","TRUE","停止しない","FALSE", "NVM切替", "TRUE")</f>
        <v>-</v>
      </c>
      <c r="Q42" s="59" t="s">
        <v>87</v>
      </c>
      <c r="R42" s="34" t="str">
        <f>_xlfn.SWITCH('消耗品-中間'!AE42,"-","-","×","-",,,"TRUE")</f>
        <v>-</v>
      </c>
      <c r="S42" s="34" t="str">
        <f>_xlfn.SWITCH('消耗品-中間'!AC42,"-","-","○", "TRUE", "×","-")</f>
        <v>-</v>
      </c>
      <c r="T42" s="34" t="str">
        <f>_xlfn.SWITCH('消耗品-中間'!AG42,"-","-","○", "TRUE", "×","-")</f>
        <v>-</v>
      </c>
      <c r="U42" s="34" t="str">
        <f>_xlfn.SWITCH('消耗品-中間'!AH42,"-","-","○", "TRUE", "×","-")</f>
        <v>-</v>
      </c>
      <c r="V42" s="34" t="str">
        <f>_xlfn.SWITCH('消耗品-中間'!AI42,"-","-","○", "TRUE", "×","-")</f>
        <v>-</v>
      </c>
      <c r="W42" s="34" t="str">
        <f>_xlfn.SWITCH('消耗品-中間'!AJ42,"-","-","○", "TRUE", "×","-")</f>
        <v>-</v>
      </c>
      <c r="X42" s="34" t="str">
        <f>_xlfn.SWITCH('消耗品-中間'!AK42,"-","-","○", "TRUE", "×","-")</f>
        <v>-</v>
      </c>
      <c r="Y42" s="34" t="str">
        <f>_xlfn.SWITCH(IF(I42="○",VLOOKUP(E42,消耗品名称List!$C$4:$H$45,6,0),"-"),"-","-","○", "TRUE", "●", "TRUE", "×","-")</f>
        <v>-</v>
      </c>
      <c r="Z42" s="59" t="s">
        <v>1325</v>
      </c>
      <c r="AA42" s="59" t="s">
        <v>1325</v>
      </c>
      <c r="AB42" s="59" t="s">
        <v>1325</v>
      </c>
      <c r="AC42" s="59" t="s">
        <v>1325</v>
      </c>
      <c r="AD42" s="59" t="s">
        <v>1325</v>
      </c>
    </row>
    <row r="43" spans="3:30" ht="12" thickBot="1">
      <c r="C43" s="32">
        <v>42</v>
      </c>
      <c r="D43" s="33" t="str">
        <f>'消耗品-中間'!D43</f>
        <v>トナーオゾンフィルター</v>
      </c>
      <c r="E43" s="35" t="str">
        <f>VLOOKUP(D43,消耗品名称List!$B$4:$L$45,2,0)</f>
        <v>SUCTION_FILTER</v>
      </c>
      <c r="F43" s="35" t="str">
        <f>VLOOKUP(D43,消耗品名称List!$B$4:$L$45,5,0)</f>
        <v>SUCTION_FILTER</v>
      </c>
      <c r="G43" s="35" t="str">
        <f>VLOOKUP(D43,消耗品名称List!$B$4:$L$45,11,0)</f>
        <v>-</v>
      </c>
      <c r="H43" s="35" t="str">
        <f>VLOOKUP(D43,消耗品名称List!$B$4:$L$45,8,0)</f>
        <v>-</v>
      </c>
      <c r="I43" s="34" t="str">
        <f>'消耗品-中間'!E43</f>
        <v>-</v>
      </c>
      <c r="J43" s="34" t="str">
        <f>'消耗品-中間'!K43</f>
        <v>-</v>
      </c>
      <c r="K43" s="34" t="str">
        <f>_xlfn.SWITCH('消耗品-中間'!T43,"-","-","○",TRUE,"×",FALSE)</f>
        <v>-</v>
      </c>
      <c r="L43" s="34" t="str">
        <f>_xlfn.SWITCH('消耗品-中間'!U43,"-","-","○",TRUE,"×",FALSE)</f>
        <v>-</v>
      </c>
      <c r="M43" s="34" t="str">
        <f>_xlfn.SWITCH('消耗品-中間'!V43,"-","-","○",TRUE,"×",FALSE)</f>
        <v>-</v>
      </c>
      <c r="N43" s="34" t="str">
        <f>_xlfn.SWITCH('消耗品-中間'!X43,"-","-","○",TRUE,"×",FALSE)</f>
        <v>-</v>
      </c>
      <c r="O43" s="36" t="str">
        <f>_xlfn.SWITCH('消耗品-中間'!F43,"-","-","CRU","TRUE","ERU","FALSE", "NVM切替","FALSE")</f>
        <v>-</v>
      </c>
      <c r="P43" s="36" t="str">
        <f>_xlfn.SWITCH('消耗品-中間'!M43,"-","-","停止する","TRUE","停止しない","FALSE", "NVM切替", "TRUE")</f>
        <v>-</v>
      </c>
      <c r="Q43" s="59" t="s">
        <v>192</v>
      </c>
      <c r="R43" s="34" t="str">
        <f>_xlfn.SWITCH('消耗品-中間'!AE43,"-","-","×","-",,,"TRUE")</f>
        <v>-</v>
      </c>
      <c r="S43" s="34" t="str">
        <f>_xlfn.SWITCH('消耗品-中間'!AC43,"-","-","○", "TRUE", "×","-")</f>
        <v>-</v>
      </c>
      <c r="T43" s="34" t="str">
        <f>_xlfn.SWITCH('消耗品-中間'!AG43,"-","-","○", "TRUE", "×","-")</f>
        <v>-</v>
      </c>
      <c r="U43" s="34" t="str">
        <f>_xlfn.SWITCH('消耗品-中間'!AH43,"-","-","○", "TRUE", "×","-")</f>
        <v>-</v>
      </c>
      <c r="V43" s="34" t="str">
        <f>_xlfn.SWITCH('消耗品-中間'!AI43,"-","-","○", "TRUE", "×","-")</f>
        <v>-</v>
      </c>
      <c r="W43" s="34" t="str">
        <f>_xlfn.SWITCH('消耗品-中間'!AJ43,"-","-","○", "TRUE", "×","-")</f>
        <v>-</v>
      </c>
      <c r="X43" s="34" t="str">
        <f>_xlfn.SWITCH('消耗品-中間'!AK43,"-","-","○", "TRUE", "×","-")</f>
        <v>-</v>
      </c>
      <c r="Y43" s="34" t="str">
        <f>_xlfn.SWITCH(IF(I43="○",VLOOKUP(E43,消耗品名称List!$C$4:$H$45,6,0),"-"),"-","-","○", "TRUE", "●", "TRUE", "×","-")</f>
        <v>-</v>
      </c>
      <c r="Z43" s="59" t="s">
        <v>396</v>
      </c>
      <c r="AA43" s="59" t="s">
        <v>396</v>
      </c>
      <c r="AB43" s="59" t="s">
        <v>396</v>
      </c>
      <c r="AC43" s="59" t="s">
        <v>396</v>
      </c>
      <c r="AD43" s="59" t="s">
        <v>396</v>
      </c>
    </row>
    <row r="44" spans="3:30" ht="12" thickBot="1">
      <c r="C44" s="32">
        <v>43</v>
      </c>
      <c r="D44" s="33" t="str">
        <f>'消耗品-中間'!D44</f>
        <v>定期交換部品キット1</v>
      </c>
      <c r="E44" s="35" t="str">
        <f>VLOOKUP(D44,消耗品名称List!$B$4:$L$45,2,0)</f>
        <v>ERU_KIT1</v>
      </c>
      <c r="F44" s="35" t="str">
        <f>VLOOKUP(D44,消耗品名称List!$B$4:$L$45,5,0)</f>
        <v>-</v>
      </c>
      <c r="G44" s="35" t="str">
        <f>VLOOKUP(D44,消耗品名称List!$B$4:$L$45,11,0)</f>
        <v>-</v>
      </c>
      <c r="H44" s="35" t="str">
        <f>VLOOKUP(D44,消耗品名称List!$B$4:$L$45,8,0)</f>
        <v>-</v>
      </c>
      <c r="I44" s="34" t="str">
        <f>'消耗品-中間'!E44</f>
        <v>-</v>
      </c>
      <c r="J44" s="34" t="str">
        <f>'消耗品-中間'!K44</f>
        <v>-</v>
      </c>
      <c r="K44" s="34" t="str">
        <f>_xlfn.SWITCH('消耗品-中間'!T44,"-","-","○",TRUE,"×",FALSE)</f>
        <v>-</v>
      </c>
      <c r="L44" s="34" t="str">
        <f>_xlfn.SWITCH('消耗品-中間'!U44,"-","-","○",TRUE,"×",FALSE)</f>
        <v>-</v>
      </c>
      <c r="M44" s="34" t="str">
        <f>_xlfn.SWITCH('消耗品-中間'!V44,"-","-","○",TRUE,"×",FALSE)</f>
        <v>-</v>
      </c>
      <c r="N44" s="34" t="str">
        <f>_xlfn.SWITCH('消耗品-中間'!X44,"-","-","○",TRUE,"×",FALSE)</f>
        <v>-</v>
      </c>
      <c r="O44" s="36" t="str">
        <f>_xlfn.SWITCH('消耗品-中間'!F44,"-","-","CRU","TRUE","ERU","FALSE", "NVM切替","FALSE")</f>
        <v>-</v>
      </c>
      <c r="P44" s="36" t="str">
        <f>_xlfn.SWITCH('消耗品-中間'!M44,"-","-","停止する","TRUE","停止しない","FALSE", "NVM切替", "TRUE")</f>
        <v>-</v>
      </c>
      <c r="Q44" s="59" t="s">
        <v>192</v>
      </c>
      <c r="R44" s="34" t="str">
        <f>_xlfn.SWITCH('消耗品-中間'!AE44,"-","-","×","-",,,"TRUE")</f>
        <v>-</v>
      </c>
      <c r="S44" s="34" t="str">
        <f>_xlfn.SWITCH('消耗品-中間'!AC44,"-","-","○", "TRUE", "×","-")</f>
        <v>-</v>
      </c>
      <c r="T44" s="34" t="str">
        <f>_xlfn.SWITCH('消耗品-中間'!AG44,"-","-","○", "TRUE", "×","-")</f>
        <v>-</v>
      </c>
      <c r="U44" s="34" t="str">
        <f>_xlfn.SWITCH('消耗品-中間'!AH44,"-","-","○", "TRUE", "×","-")</f>
        <v>-</v>
      </c>
      <c r="V44" s="34" t="str">
        <f>_xlfn.SWITCH('消耗品-中間'!AI44,"-","-","○", "TRUE", "×","-")</f>
        <v>-</v>
      </c>
      <c r="W44" s="34" t="str">
        <f>_xlfn.SWITCH('消耗品-中間'!AJ44,"-","-","○", "TRUE", "×","-")</f>
        <v>-</v>
      </c>
      <c r="X44" s="34" t="str">
        <f>_xlfn.SWITCH('消耗品-中間'!AK44,"-","-","○", "TRUE", "×","-")</f>
        <v>-</v>
      </c>
      <c r="Y44" s="34" t="str">
        <f>_xlfn.SWITCH(IF(I44="○",VLOOKUP(E44,消耗品名称List!$C$4:$H$45,6,0),"-"),"-","-","○", "TRUE", "●", "TRUE", "×","-")</f>
        <v>-</v>
      </c>
      <c r="Z44" s="59" t="s">
        <v>396</v>
      </c>
      <c r="AA44" s="59" t="s">
        <v>396</v>
      </c>
      <c r="AB44" s="59" t="s">
        <v>396</v>
      </c>
      <c r="AC44" s="59" t="s">
        <v>396</v>
      </c>
      <c r="AD44" s="59" t="s">
        <v>396</v>
      </c>
    </row>
    <row r="45" spans="3:30" ht="12" thickBot="1">
      <c r="C45" s="32">
        <v>44</v>
      </c>
      <c r="D45" s="33" t="str">
        <f>'消耗品-中間'!D45</f>
        <v>定期交換部品キット2</v>
      </c>
      <c r="E45" s="35" t="str">
        <f>VLOOKUP(D45,消耗品名称List!$B$4:$L$45,2,0)</f>
        <v>ERU_KIT2</v>
      </c>
      <c r="F45" s="35" t="str">
        <f>VLOOKUP(D45,消耗品名称List!$B$4:$L$45,5,0)</f>
        <v>-</v>
      </c>
      <c r="G45" s="35" t="str">
        <f>VLOOKUP(D45,消耗品名称List!$B$4:$L$45,11,0)</f>
        <v>-</v>
      </c>
      <c r="H45" s="35" t="str">
        <f>VLOOKUP(D45,消耗品名称List!$B$4:$L$45,8,0)</f>
        <v>-</v>
      </c>
      <c r="I45" s="34" t="str">
        <f>'消耗品-中間'!E45</f>
        <v>-</v>
      </c>
      <c r="J45" s="34" t="str">
        <f>'消耗品-中間'!K45</f>
        <v>-</v>
      </c>
      <c r="K45" s="34" t="str">
        <f>_xlfn.SWITCH('消耗品-中間'!T45,"-","-","○",TRUE,"×",FALSE)</f>
        <v>-</v>
      </c>
      <c r="L45" s="34" t="str">
        <f>_xlfn.SWITCH('消耗品-中間'!U45,"-","-","○",TRUE,"×",FALSE)</f>
        <v>-</v>
      </c>
      <c r="M45" s="34" t="str">
        <f>_xlfn.SWITCH('消耗品-中間'!V45,"-","-","○",TRUE,"×",FALSE)</f>
        <v>-</v>
      </c>
      <c r="N45" s="34" t="str">
        <f>_xlfn.SWITCH('消耗品-中間'!X45,"-","-","○",TRUE,"×",FALSE)</f>
        <v>-</v>
      </c>
      <c r="O45" s="36" t="str">
        <f>_xlfn.SWITCH('消耗品-中間'!F45,"-","-","CRU","TRUE","ERU","FALSE", "NVM切替","FALSE")</f>
        <v>-</v>
      </c>
      <c r="P45" s="36" t="str">
        <f>_xlfn.SWITCH('消耗品-中間'!M45,"-","-","停止する","TRUE","停止しない","FALSE", "NVM切替", "TRUE")</f>
        <v>-</v>
      </c>
      <c r="Q45" s="59" t="s">
        <v>192</v>
      </c>
      <c r="R45" s="34" t="str">
        <f>_xlfn.SWITCH('消耗品-中間'!AE45,"-","-","×","-",,,"TRUE")</f>
        <v>-</v>
      </c>
      <c r="S45" s="34" t="str">
        <f>_xlfn.SWITCH('消耗品-中間'!AC45,"-","-","○", "TRUE", "×","-")</f>
        <v>-</v>
      </c>
      <c r="T45" s="34" t="str">
        <f>_xlfn.SWITCH('消耗品-中間'!AG45,"-","-","○", "TRUE", "×","-")</f>
        <v>-</v>
      </c>
      <c r="U45" s="34" t="str">
        <f>_xlfn.SWITCH('消耗品-中間'!AH45,"-","-","○", "TRUE", "×","-")</f>
        <v>-</v>
      </c>
      <c r="V45" s="34" t="str">
        <f>_xlfn.SWITCH('消耗品-中間'!AI45,"-","-","○", "TRUE", "×","-")</f>
        <v>-</v>
      </c>
      <c r="W45" s="34" t="str">
        <f>_xlfn.SWITCH('消耗品-中間'!AJ45,"-","-","○", "TRUE", "×","-")</f>
        <v>-</v>
      </c>
      <c r="X45" s="34" t="str">
        <f>_xlfn.SWITCH('消耗品-中間'!AK45,"-","-","○", "TRUE", "×","-")</f>
        <v>-</v>
      </c>
      <c r="Y45" s="34" t="str">
        <f>_xlfn.SWITCH(IF(I45="○",VLOOKUP(E45,消耗品名称List!$C$4:$H$45,6,0),"-"),"-","-","○", "TRUE", "●", "TRUE", "×","-")</f>
        <v>-</v>
      </c>
      <c r="Z45" s="59" t="s">
        <v>396</v>
      </c>
      <c r="AA45" s="59" t="s">
        <v>396</v>
      </c>
      <c r="AB45" s="59" t="s">
        <v>396</v>
      </c>
      <c r="AC45" s="59" t="s">
        <v>396</v>
      </c>
      <c r="AD45" s="59" t="s">
        <v>396</v>
      </c>
    </row>
    <row r="46" spans="3:30" ht="12" thickBot="1">
      <c r="C46" s="32">
        <v>45</v>
      </c>
      <c r="D46" s="33" t="str">
        <f>'消耗品-中間'!D46</f>
        <v>定期交換部品キット3</v>
      </c>
      <c r="E46" s="35" t="str">
        <f>VLOOKUP(D46,消耗品名称List!$B$4:$L$45,2,0)</f>
        <v>ERU_KIT3</v>
      </c>
      <c r="F46" s="35" t="str">
        <f>VLOOKUP(D46,消耗品名称List!$B$4:$L$45,5,0)</f>
        <v>-</v>
      </c>
      <c r="G46" s="35" t="str">
        <f>VLOOKUP(D46,消耗品名称List!$B$4:$L$45,11,0)</f>
        <v>-</v>
      </c>
      <c r="H46" s="35" t="str">
        <f>VLOOKUP(D46,消耗品名称List!$B$4:$L$45,8,0)</f>
        <v>-</v>
      </c>
      <c r="I46" s="34" t="str">
        <f>'消耗品-中間'!E46</f>
        <v>-</v>
      </c>
      <c r="J46" s="34" t="str">
        <f>'消耗品-中間'!K46</f>
        <v>-</v>
      </c>
      <c r="K46" s="34" t="str">
        <f>_xlfn.SWITCH('消耗品-中間'!T46,"-","-","○",TRUE,"×",FALSE)</f>
        <v>-</v>
      </c>
      <c r="L46" s="34" t="str">
        <f>_xlfn.SWITCH('消耗品-中間'!U46,"-","-","○",TRUE,"×",FALSE)</f>
        <v>-</v>
      </c>
      <c r="M46" s="34" t="str">
        <f>_xlfn.SWITCH('消耗品-中間'!V46,"-","-","○",TRUE,"×",FALSE)</f>
        <v>-</v>
      </c>
      <c r="N46" s="34" t="str">
        <f>_xlfn.SWITCH('消耗品-中間'!X46,"-","-","○",TRUE,"×",FALSE)</f>
        <v>-</v>
      </c>
      <c r="O46" s="36" t="str">
        <f>_xlfn.SWITCH('消耗品-中間'!F46,"-","-","CRU","TRUE","ERU","FALSE", "NVM切替","FALSE")</f>
        <v>-</v>
      </c>
      <c r="P46" s="36" t="str">
        <f>_xlfn.SWITCH('消耗品-中間'!M46,"-","-","停止する","TRUE","停止しない","FALSE", "NVM切替", "TRUE")</f>
        <v>-</v>
      </c>
      <c r="Q46" s="59" t="s">
        <v>192</v>
      </c>
      <c r="R46" s="34" t="str">
        <f>_xlfn.SWITCH('消耗品-中間'!AE46,"-","-","×","-",,,"TRUE")</f>
        <v>-</v>
      </c>
      <c r="S46" s="34" t="str">
        <f>_xlfn.SWITCH('消耗品-中間'!AC46,"-","-","○", "TRUE", "×","-")</f>
        <v>-</v>
      </c>
      <c r="T46" s="34" t="str">
        <f>_xlfn.SWITCH('消耗品-中間'!AG46,"-","-","○", "TRUE", "×","-")</f>
        <v>-</v>
      </c>
      <c r="U46" s="34" t="str">
        <f>_xlfn.SWITCH('消耗品-中間'!AH46,"-","-","○", "TRUE", "×","-")</f>
        <v>-</v>
      </c>
      <c r="V46" s="34" t="str">
        <f>_xlfn.SWITCH('消耗品-中間'!AI46,"-","-","○", "TRUE", "×","-")</f>
        <v>-</v>
      </c>
      <c r="W46" s="34" t="str">
        <f>_xlfn.SWITCH('消耗品-中間'!AJ46,"-","-","○", "TRUE", "×","-")</f>
        <v>-</v>
      </c>
      <c r="X46" s="34" t="str">
        <f>_xlfn.SWITCH('消耗品-中間'!AK46,"-","-","○", "TRUE", "×","-")</f>
        <v>-</v>
      </c>
      <c r="Y46" s="34" t="str">
        <f>_xlfn.SWITCH(IF(I46="○",VLOOKUP(E46,消耗品名称List!$C$4:$H$45,6,0),"-"),"-","-","○", "TRUE", "●", "TRUE", "×","-")</f>
        <v>-</v>
      </c>
      <c r="Z46" s="59" t="s">
        <v>396</v>
      </c>
      <c r="AA46" s="59" t="s">
        <v>396</v>
      </c>
      <c r="AB46" s="59" t="s">
        <v>396</v>
      </c>
      <c r="AC46" s="59" t="s">
        <v>396</v>
      </c>
      <c r="AD46" s="59" t="s">
        <v>396</v>
      </c>
    </row>
    <row r="47" spans="3:30" ht="12" thickBot="1">
      <c r="C47" s="32">
        <v>46</v>
      </c>
      <c r="D47" s="33" t="str">
        <f>'消耗品-中間'!D47</f>
        <v>消耗品キット(複数の部品を一括で扱う)1</v>
      </c>
      <c r="E47" s="35" t="str">
        <f>VLOOKUP(D47,消耗品名称List!$B$4:$L$45,2,0)</f>
        <v>MAINTENANCE_KIT1</v>
      </c>
      <c r="F47" s="35" t="str">
        <f>VLOOKUP(D47,消耗品名称List!$B$4:$L$45,5,0)</f>
        <v>MAINTENANCE_KIT_1</v>
      </c>
      <c r="G47" s="35" t="str">
        <f>VLOOKUP(D47,消耗品名称List!$B$4:$L$45,11,0)</f>
        <v>MAINTENANCE_KIT1_CRU</v>
      </c>
      <c r="H47" s="35" t="str">
        <f>VLOOKUP(D47,消耗品名称List!$B$4:$L$45,8,0)</f>
        <v>-</v>
      </c>
      <c r="I47" s="34" t="str">
        <f>'消耗品-中間'!E47</f>
        <v>-</v>
      </c>
      <c r="J47" s="34" t="str">
        <f>'消耗品-中間'!K47</f>
        <v>-</v>
      </c>
      <c r="K47" s="34" t="str">
        <f>_xlfn.SWITCH('消耗品-中間'!T47,"-","-","○",TRUE,"×",FALSE)</f>
        <v>-</v>
      </c>
      <c r="L47" s="34" t="str">
        <f>_xlfn.SWITCH('消耗品-中間'!U47,"-","-","○",TRUE,"×",FALSE)</f>
        <v>-</v>
      </c>
      <c r="M47" s="34" t="str">
        <f>_xlfn.SWITCH('消耗品-中間'!V47,"-","-","○",TRUE,"×",FALSE)</f>
        <v>-</v>
      </c>
      <c r="N47" s="34" t="str">
        <f>_xlfn.SWITCH('消耗品-中間'!X47,"-","-","○",TRUE,"×",FALSE)</f>
        <v>-</v>
      </c>
      <c r="O47" s="36" t="str">
        <f>_xlfn.SWITCH('消耗品-中間'!F47,"-","-","CRU","TRUE","ERU","FALSE", "NVM切替","FALSE")</f>
        <v>-</v>
      </c>
      <c r="P47" s="36" t="str">
        <f>_xlfn.SWITCH('消耗品-中間'!M47,"-","-","停止する","TRUE","停止しない","FALSE", "NVM切替", "TRUE")</f>
        <v>-</v>
      </c>
      <c r="Q47" s="59" t="s">
        <v>192</v>
      </c>
      <c r="R47" s="34" t="str">
        <f>_xlfn.SWITCH('消耗品-中間'!AE47,"-","-","×","-",,,"TRUE")</f>
        <v>-</v>
      </c>
      <c r="S47" s="34" t="str">
        <f>_xlfn.SWITCH('消耗品-中間'!AC47,"-","-","○", "TRUE", "×","-")</f>
        <v>-</v>
      </c>
      <c r="T47" s="34" t="str">
        <f>_xlfn.SWITCH('消耗品-中間'!AG47,"-","-","○", "TRUE", "×","-")</f>
        <v>-</v>
      </c>
      <c r="U47" s="34" t="str">
        <f>_xlfn.SWITCH('消耗品-中間'!AH47,"-","-","○", "TRUE", "×","-")</f>
        <v>-</v>
      </c>
      <c r="V47" s="34" t="str">
        <f>_xlfn.SWITCH('消耗品-中間'!AI47,"-","-","○", "TRUE", "×","-")</f>
        <v>-</v>
      </c>
      <c r="W47" s="34" t="str">
        <f>_xlfn.SWITCH('消耗品-中間'!AJ47,"-","-","○", "TRUE", "×","-")</f>
        <v>-</v>
      </c>
      <c r="X47" s="34" t="str">
        <f>_xlfn.SWITCH('消耗品-中間'!AK47,"-","-","○", "TRUE", "×","-")</f>
        <v>-</v>
      </c>
      <c r="Y47" s="34" t="str">
        <f>_xlfn.SWITCH(IF(I47="○",VLOOKUP(E47,消耗品名称List!$C$4:$H$45,6,0),"-"),"-","-","○", "TRUE", "●", "TRUE", "×","-")</f>
        <v>-</v>
      </c>
      <c r="Z47" s="59" t="s">
        <v>396</v>
      </c>
      <c r="AA47" s="59" t="s">
        <v>396</v>
      </c>
      <c r="AB47" s="59" t="s">
        <v>396</v>
      </c>
      <c r="AC47" s="59" t="s">
        <v>396</v>
      </c>
      <c r="AD47" s="59" t="s">
        <v>396</v>
      </c>
    </row>
    <row r="48" spans="3:30" ht="12" thickBot="1">
      <c r="C48" s="32">
        <v>47</v>
      </c>
      <c r="D48" s="33" t="str">
        <f>'消耗品-中間'!D48</f>
        <v>消耗品キット(複数の部品を一括で扱う)2</v>
      </c>
      <c r="E48" s="35" t="str">
        <f>VLOOKUP(D48,消耗品名称List!$B$4:$L$45,2,0)</f>
        <v>MAINTENANCE_KIT2,</v>
      </c>
      <c r="F48" s="35" t="str">
        <f>VLOOKUP(D48,消耗品名称List!$B$4:$L$45,5,0)</f>
        <v>MAINTENANCE_KIT_2</v>
      </c>
      <c r="G48" s="35" t="str">
        <f>VLOOKUP(D48,消耗品名称List!$B$4:$L$45,11,0)</f>
        <v>MAINTENANCE_KIT2_CRU</v>
      </c>
      <c r="H48" s="35" t="str">
        <f>VLOOKUP(D48,消耗品名称List!$B$4:$L$45,8,0)</f>
        <v>-</v>
      </c>
      <c r="I48" s="34" t="str">
        <f>'消耗品-中間'!E48</f>
        <v>-</v>
      </c>
      <c r="J48" s="34" t="str">
        <f>'消耗品-中間'!K48</f>
        <v>-</v>
      </c>
      <c r="K48" s="34" t="str">
        <f>_xlfn.SWITCH('消耗品-中間'!T48,"-","-","○",TRUE,"×",FALSE)</f>
        <v>-</v>
      </c>
      <c r="L48" s="34" t="str">
        <f>_xlfn.SWITCH('消耗品-中間'!U48,"-","-","○",TRUE,"×",FALSE)</f>
        <v>-</v>
      </c>
      <c r="M48" s="34" t="str">
        <f>_xlfn.SWITCH('消耗品-中間'!V48,"-","-","○",TRUE,"×",FALSE)</f>
        <v>-</v>
      </c>
      <c r="N48" s="34" t="str">
        <f>_xlfn.SWITCH('消耗品-中間'!X48,"-","-","○",TRUE,"×",FALSE)</f>
        <v>-</v>
      </c>
      <c r="O48" s="36" t="str">
        <f>_xlfn.SWITCH('消耗品-中間'!F48,"-","-","CRU","TRUE","ERU","FALSE", "NVM切替","FALSE")</f>
        <v>-</v>
      </c>
      <c r="P48" s="36" t="str">
        <f>_xlfn.SWITCH('消耗品-中間'!M48,"-","-","停止する","TRUE","停止しない","FALSE", "NVM切替", "TRUE")</f>
        <v>-</v>
      </c>
      <c r="Q48" s="59" t="s">
        <v>192</v>
      </c>
      <c r="R48" s="34" t="str">
        <f>_xlfn.SWITCH('消耗品-中間'!AE48,"-","-","×","-",,,"TRUE")</f>
        <v>-</v>
      </c>
      <c r="S48" s="34" t="str">
        <f>_xlfn.SWITCH('消耗品-中間'!AC48,"-","-","○", "TRUE", "×","-")</f>
        <v>-</v>
      </c>
      <c r="T48" s="34" t="str">
        <f>_xlfn.SWITCH('消耗品-中間'!AG48,"-","-","○", "TRUE", "×","-")</f>
        <v>-</v>
      </c>
      <c r="U48" s="34" t="str">
        <f>_xlfn.SWITCH('消耗品-中間'!AH48,"-","-","○", "TRUE", "×","-")</f>
        <v>-</v>
      </c>
      <c r="V48" s="34" t="str">
        <f>_xlfn.SWITCH('消耗品-中間'!AI48,"-","-","○", "TRUE", "×","-")</f>
        <v>-</v>
      </c>
      <c r="W48" s="34" t="str">
        <f>_xlfn.SWITCH('消耗品-中間'!AJ48,"-","-","○", "TRUE", "×","-")</f>
        <v>-</v>
      </c>
      <c r="X48" s="34" t="str">
        <f>_xlfn.SWITCH('消耗品-中間'!AK48,"-","-","○", "TRUE", "×","-")</f>
        <v>-</v>
      </c>
      <c r="Y48" s="34" t="str">
        <f>_xlfn.SWITCH(IF(I48="○",VLOOKUP(E48,消耗品名称List!$C$4:$H$45,6,0),"-"),"-","-","○", "TRUE", "●", "TRUE", "×","-")</f>
        <v>-</v>
      </c>
      <c r="Z48" s="59" t="s">
        <v>396</v>
      </c>
      <c r="AA48" s="59" t="s">
        <v>396</v>
      </c>
      <c r="AB48" s="59" t="s">
        <v>396</v>
      </c>
      <c r="AC48" s="59" t="s">
        <v>396</v>
      </c>
      <c r="AD48" s="59" t="s">
        <v>396</v>
      </c>
    </row>
    <row r="49" spans="3:30" ht="12" thickBot="1"/>
    <row r="50" spans="3:30" ht="12" thickBot="1">
      <c r="C50" s="32">
        <v>22</v>
      </c>
      <c r="D50" s="628" t="e">
        <f>'消耗品-中間'!#REF!</f>
        <v>#REF!</v>
      </c>
      <c r="E50" s="628" t="e">
        <f>VLOOKUP(D50,消耗品名称List!$B$4:$L$45,2,0)</f>
        <v>#REF!</v>
      </c>
      <c r="F50" s="628" t="e">
        <f>VLOOKUP(D50,消耗品名称List!$B$4:$L$45,5,0)</f>
        <v>#REF!</v>
      </c>
      <c r="G50" s="628" t="e">
        <f>VLOOKUP(D50,消耗品名称List!$B$4:$L$45,11,0)</f>
        <v>#REF!</v>
      </c>
      <c r="H50" s="628" t="e">
        <f>VLOOKUP(D50,消耗品名称List!$B$4:$L$45,8,0)</f>
        <v>#REF!</v>
      </c>
      <c r="I50" s="38" t="e">
        <f>'消耗品-中間'!#REF!</f>
        <v>#REF!</v>
      </c>
      <c r="J50" s="38" t="e">
        <f>'消耗品-中間'!#REF!</f>
        <v>#REF!</v>
      </c>
      <c r="K50" s="38" t="e">
        <f>_xlfn.SWITCH('消耗品-中間'!#REF!,"-","-","○",TRUE,"×",FALSE)</f>
        <v>#REF!</v>
      </c>
      <c r="L50" s="38" t="e">
        <f>_xlfn.SWITCH('消耗品-中間'!#REF!,"-","-","○",TRUE,"×",FALSE)</f>
        <v>#REF!</v>
      </c>
      <c r="M50" s="38" t="e">
        <f>_xlfn.SWITCH('消耗品-中間'!#REF!,"-","-","○",TRUE,"×",FALSE)</f>
        <v>#REF!</v>
      </c>
      <c r="N50" s="38" t="e">
        <f>_xlfn.SWITCH('消耗品-中間'!#REF!,"-","-","○",TRUE,"×",FALSE)</f>
        <v>#REF!</v>
      </c>
      <c r="O50" s="57" t="e">
        <f>_xlfn.SWITCH('消耗品-中間'!#REF!,"-","-","CRU","TRUE","ERU","FALSE", "NVM切替","FALSE")</f>
        <v>#REF!</v>
      </c>
      <c r="P50" s="57" t="e">
        <f>_xlfn.SWITCH('消耗品-中間'!#REF!,"-","-","停止する","TRUE","停止しない","FALSE", "NVM切替", "TRUE")</f>
        <v>#REF!</v>
      </c>
      <c r="Q50" s="60" t="s">
        <v>192</v>
      </c>
      <c r="R50" s="38" t="e">
        <f>_xlfn.SWITCH('消耗品-中間'!#REF!,"-","-","×","-",,,"TRUE")</f>
        <v>#REF!</v>
      </c>
      <c r="S50" s="38" t="e">
        <f>_xlfn.SWITCH('消耗品-中間'!#REF!,"-","-","○", "TRUE", "×","-")</f>
        <v>#REF!</v>
      </c>
      <c r="T50" s="38" t="e">
        <f>_xlfn.SWITCH('消耗品-中間'!#REF!,"-","-","○", "TRUE", "×","-")</f>
        <v>#REF!</v>
      </c>
      <c r="U50" s="38" t="e">
        <f>_xlfn.SWITCH('消耗品-中間'!#REF!,"-","-","○", "TRUE", "×","-")</f>
        <v>#REF!</v>
      </c>
      <c r="V50" s="38" t="e">
        <f>_xlfn.SWITCH('消耗品-中間'!#REF!,"-","-","○", "TRUE", "×","-")</f>
        <v>#REF!</v>
      </c>
      <c r="W50" s="38" t="e">
        <f>_xlfn.SWITCH('消耗品-中間'!#REF!,"-","-","○", "TRUE", "×","-")</f>
        <v>#REF!</v>
      </c>
      <c r="X50" s="38" t="e">
        <f>_xlfn.SWITCH('消耗品-中間'!#REF!,"-","-","○", "TRUE", "×","-")</f>
        <v>#REF!</v>
      </c>
      <c r="Y50" s="38" t="e">
        <f>_xlfn.SWITCH(IF(I50="○",VLOOKUP(E50,消耗品名称List!$C$4:$H$45,6,0),"-"),"-","-","○", "TRUE", "●", "TRUE", "×","-")</f>
        <v>#REF!</v>
      </c>
      <c r="Z50" s="60" t="s">
        <v>396</v>
      </c>
      <c r="AA50" s="60" t="s">
        <v>396</v>
      </c>
      <c r="AB50" s="60" t="s">
        <v>396</v>
      </c>
      <c r="AC50" s="60" t="s">
        <v>396</v>
      </c>
      <c r="AD50" s="60" t="s">
        <v>396</v>
      </c>
    </row>
    <row r="51" spans="3:30" ht="12" thickBot="1">
      <c r="C51" s="32">
        <v>23</v>
      </c>
      <c r="D51" s="628" t="e">
        <f>'消耗品-中間'!#REF!</f>
        <v>#REF!</v>
      </c>
      <c r="E51" s="628" t="e">
        <f>VLOOKUP(D51,消耗品名称List!$B$4:$L$45,2,0)</f>
        <v>#REF!</v>
      </c>
      <c r="F51" s="628" t="e">
        <f>VLOOKUP(D51,消耗品名称List!$B$4:$L$45,5,0)</f>
        <v>#REF!</v>
      </c>
      <c r="G51" s="628" t="e">
        <f>VLOOKUP(D51,消耗品名称List!$B$4:$L$45,11,0)</f>
        <v>#REF!</v>
      </c>
      <c r="H51" s="628" t="e">
        <f>VLOOKUP(D51,消耗品名称List!$B$4:$L$45,8,0)</f>
        <v>#REF!</v>
      </c>
      <c r="I51" s="38" t="e">
        <f>'消耗品-中間'!#REF!</f>
        <v>#REF!</v>
      </c>
      <c r="J51" s="38" t="e">
        <f>'消耗品-中間'!#REF!</f>
        <v>#REF!</v>
      </c>
      <c r="K51" s="38" t="e">
        <f>_xlfn.SWITCH('消耗品-中間'!#REF!,"-","-","○",TRUE,"×",FALSE)</f>
        <v>#REF!</v>
      </c>
      <c r="L51" s="38" t="e">
        <f>_xlfn.SWITCH('消耗品-中間'!#REF!,"-","-","○",TRUE,"×",FALSE)</f>
        <v>#REF!</v>
      </c>
      <c r="M51" s="38" t="e">
        <f>_xlfn.SWITCH('消耗品-中間'!#REF!,"-","-","○",TRUE,"×",FALSE)</f>
        <v>#REF!</v>
      </c>
      <c r="N51" s="38" t="e">
        <f>_xlfn.SWITCH('消耗品-中間'!#REF!,"-","-","○",TRUE,"×",FALSE)</f>
        <v>#REF!</v>
      </c>
      <c r="O51" s="57" t="e">
        <f>_xlfn.SWITCH('消耗品-中間'!#REF!,"-","-","CRU","TRUE","ERU","FALSE", "NVM切替","FALSE")</f>
        <v>#REF!</v>
      </c>
      <c r="P51" s="57" t="e">
        <f>_xlfn.SWITCH('消耗品-中間'!#REF!,"-","-","停止する","TRUE","停止しない","FALSE", "NVM切替", "TRUE")</f>
        <v>#REF!</v>
      </c>
      <c r="Q51" s="60" t="s">
        <v>192</v>
      </c>
      <c r="R51" s="38" t="e">
        <f>_xlfn.SWITCH('消耗品-中間'!#REF!,"-","-","×","-",,,"TRUE")</f>
        <v>#REF!</v>
      </c>
      <c r="S51" s="38" t="e">
        <f>_xlfn.SWITCH('消耗品-中間'!#REF!,"-","-","○", "TRUE", "×","-")</f>
        <v>#REF!</v>
      </c>
      <c r="T51" s="38" t="e">
        <f>_xlfn.SWITCH('消耗品-中間'!#REF!,"-","-","○", "TRUE", "×","-")</f>
        <v>#REF!</v>
      </c>
      <c r="U51" s="38" t="e">
        <f>_xlfn.SWITCH('消耗品-中間'!#REF!,"-","-","○", "TRUE", "×","-")</f>
        <v>#REF!</v>
      </c>
      <c r="V51" s="38" t="e">
        <f>_xlfn.SWITCH('消耗品-中間'!#REF!,"-","-","○", "TRUE", "×","-")</f>
        <v>#REF!</v>
      </c>
      <c r="W51" s="38" t="e">
        <f>_xlfn.SWITCH('消耗品-中間'!#REF!,"-","-","○", "TRUE", "×","-")</f>
        <v>#REF!</v>
      </c>
      <c r="X51" s="38" t="e">
        <f>_xlfn.SWITCH('消耗品-中間'!#REF!,"-","-","○", "TRUE", "×","-")</f>
        <v>#REF!</v>
      </c>
      <c r="Y51" s="38" t="e">
        <f>_xlfn.SWITCH(IF(I51="○",VLOOKUP(E51,消耗品名称List!$C$4:$H$45,6,0),"-"),"-","-","○", "TRUE", "●", "TRUE", "×","-")</f>
        <v>#REF!</v>
      </c>
      <c r="Z51" s="60" t="s">
        <v>396</v>
      </c>
      <c r="AA51" s="60" t="s">
        <v>396</v>
      </c>
      <c r="AB51" s="60" t="s">
        <v>396</v>
      </c>
      <c r="AC51" s="60" t="s">
        <v>396</v>
      </c>
      <c r="AD51" s="60" t="s">
        <v>396</v>
      </c>
    </row>
    <row r="52" spans="3:30" ht="12" thickBot="1">
      <c r="C52" s="32">
        <v>24</v>
      </c>
      <c r="D52" s="628" t="e">
        <f>'消耗品-中間'!#REF!</f>
        <v>#REF!</v>
      </c>
      <c r="E52" s="628" t="e">
        <f>VLOOKUP(D52,消耗品名称List!$B$4:$L$45,2,0)</f>
        <v>#REF!</v>
      </c>
      <c r="F52" s="628" t="e">
        <f>VLOOKUP(D52,消耗品名称List!$B$4:$L$45,5,0)</f>
        <v>#REF!</v>
      </c>
      <c r="G52" s="628" t="e">
        <f>VLOOKUP(D52,消耗品名称List!$B$4:$L$45,11,0)</f>
        <v>#REF!</v>
      </c>
      <c r="H52" s="628" t="e">
        <f>VLOOKUP(D52,消耗品名称List!$B$4:$L$45,8,0)</f>
        <v>#REF!</v>
      </c>
      <c r="I52" s="38" t="e">
        <f>'消耗品-中間'!#REF!</f>
        <v>#REF!</v>
      </c>
      <c r="J52" s="38" t="e">
        <f>'消耗品-中間'!#REF!</f>
        <v>#REF!</v>
      </c>
      <c r="K52" s="38" t="e">
        <f>_xlfn.SWITCH('消耗品-中間'!#REF!,"-","-","○",TRUE,"×",FALSE)</f>
        <v>#REF!</v>
      </c>
      <c r="L52" s="38" t="e">
        <f>_xlfn.SWITCH('消耗品-中間'!#REF!,"-","-","○",TRUE,"×",FALSE)</f>
        <v>#REF!</v>
      </c>
      <c r="M52" s="38" t="e">
        <f>_xlfn.SWITCH('消耗品-中間'!#REF!,"-","-","○",TRUE,"×",FALSE)</f>
        <v>#REF!</v>
      </c>
      <c r="N52" s="38" t="e">
        <f>_xlfn.SWITCH('消耗品-中間'!#REF!,"-","-","○",TRUE,"×",FALSE)</f>
        <v>#REF!</v>
      </c>
      <c r="O52" s="57" t="e">
        <f>_xlfn.SWITCH('消耗品-中間'!#REF!,"-","-","CRU","TRUE","ERU","FALSE", "NVM切替","FALSE")</f>
        <v>#REF!</v>
      </c>
      <c r="P52" s="57" t="e">
        <f>_xlfn.SWITCH('消耗品-中間'!#REF!,"-","-","停止する","TRUE","停止しない","FALSE", "NVM切替", "TRUE")</f>
        <v>#REF!</v>
      </c>
      <c r="Q52" s="60" t="s">
        <v>192</v>
      </c>
      <c r="R52" s="38" t="e">
        <f>_xlfn.SWITCH('消耗品-中間'!#REF!,"-","-","×","-",,,"TRUE")</f>
        <v>#REF!</v>
      </c>
      <c r="S52" s="38" t="e">
        <f>_xlfn.SWITCH('消耗品-中間'!#REF!,"-","-","○", "TRUE", "×","-")</f>
        <v>#REF!</v>
      </c>
      <c r="T52" s="38" t="e">
        <f>_xlfn.SWITCH('消耗品-中間'!#REF!,"-","-","○", "TRUE", "×","-")</f>
        <v>#REF!</v>
      </c>
      <c r="U52" s="38" t="e">
        <f>_xlfn.SWITCH('消耗品-中間'!#REF!,"-","-","○", "TRUE", "×","-")</f>
        <v>#REF!</v>
      </c>
      <c r="V52" s="38" t="e">
        <f>_xlfn.SWITCH('消耗品-中間'!#REF!,"-","-","○", "TRUE", "×","-")</f>
        <v>#REF!</v>
      </c>
      <c r="W52" s="38" t="e">
        <f>_xlfn.SWITCH('消耗品-中間'!#REF!,"-","-","○", "TRUE", "×","-")</f>
        <v>#REF!</v>
      </c>
      <c r="X52" s="38" t="e">
        <f>_xlfn.SWITCH('消耗品-中間'!#REF!,"-","-","○", "TRUE", "×","-")</f>
        <v>#REF!</v>
      </c>
      <c r="Y52" s="38" t="e">
        <f>_xlfn.SWITCH(IF(I52="○",VLOOKUP(E52,消耗品名称List!$C$4:$H$45,6,0),"-"),"-","-","○", "TRUE", "●", "TRUE", "×","-")</f>
        <v>#REF!</v>
      </c>
      <c r="Z52" s="60" t="s">
        <v>396</v>
      </c>
      <c r="AA52" s="60" t="s">
        <v>396</v>
      </c>
      <c r="AB52" s="60" t="s">
        <v>396</v>
      </c>
      <c r="AC52" s="60" t="s">
        <v>396</v>
      </c>
      <c r="AD52" s="60" t="s">
        <v>396</v>
      </c>
    </row>
    <row r="53" spans="3:30" ht="12" thickBot="1">
      <c r="C53" s="32">
        <v>39</v>
      </c>
      <c r="D53" s="628" t="e">
        <f>'消耗品-中間'!#REF!</f>
        <v>#REF!</v>
      </c>
      <c r="E53" s="628" t="e">
        <f>VLOOKUP(D53,消耗品名称List!$B$4:$L$45,2,0)</f>
        <v>#REF!</v>
      </c>
      <c r="F53" s="628" t="e">
        <f>VLOOKUP(D53,消耗品名称List!$B$4:$L$45,5,0)</f>
        <v>#REF!</v>
      </c>
      <c r="G53" s="628" t="e">
        <f>VLOOKUP(D53,消耗品名称List!$B$4:$L$45,11,0)</f>
        <v>#REF!</v>
      </c>
      <c r="H53" s="628" t="e">
        <f>VLOOKUP(D53,消耗品名称List!$B$4:$L$45,8,0)</f>
        <v>#REF!</v>
      </c>
      <c r="I53" s="38" t="e">
        <f>'消耗品-中間'!#REF!</f>
        <v>#REF!</v>
      </c>
      <c r="J53" s="38" t="e">
        <f>'消耗品-中間'!#REF!</f>
        <v>#REF!</v>
      </c>
      <c r="K53" s="38" t="e">
        <f>_xlfn.SWITCH('消耗品-中間'!#REF!,"-","-","○",TRUE,"×",FALSE)</f>
        <v>#REF!</v>
      </c>
      <c r="L53" s="38" t="e">
        <f>_xlfn.SWITCH('消耗品-中間'!#REF!,"-","-","○",TRUE,"×",FALSE)</f>
        <v>#REF!</v>
      </c>
      <c r="M53" s="38" t="e">
        <f>_xlfn.SWITCH('消耗品-中間'!#REF!,"-","-","○",TRUE,"×",FALSE)</f>
        <v>#REF!</v>
      </c>
      <c r="N53" s="38" t="e">
        <f>_xlfn.SWITCH('消耗品-中間'!#REF!,"-","-","○",TRUE,"×",FALSE)</f>
        <v>#REF!</v>
      </c>
      <c r="O53" s="57" t="e">
        <f>_xlfn.SWITCH('消耗品-中間'!#REF!,"-","-","CRU","TRUE","ERU","FALSE", "NVM切替","FALSE")</f>
        <v>#REF!</v>
      </c>
      <c r="P53" s="57" t="e">
        <f>_xlfn.SWITCH('消耗品-中間'!#REF!,"-","-","停止する","TRUE","停止しない","FALSE", "NVM切替", "TRUE")</f>
        <v>#REF!</v>
      </c>
      <c r="Q53" s="60" t="s">
        <v>87</v>
      </c>
      <c r="R53" s="38" t="e">
        <f>_xlfn.SWITCH('消耗品-中間'!#REF!,"-","-","×","-",,,"TRUE")</f>
        <v>#REF!</v>
      </c>
      <c r="S53" s="38" t="e">
        <f>_xlfn.SWITCH('消耗品-中間'!#REF!,"-","-","○", "TRUE", "×","-")</f>
        <v>#REF!</v>
      </c>
      <c r="T53" s="38" t="e">
        <f>_xlfn.SWITCH('消耗品-中間'!#REF!,"-","-","○", "TRUE", "×","-")</f>
        <v>#REF!</v>
      </c>
      <c r="U53" s="38" t="e">
        <f>_xlfn.SWITCH('消耗品-中間'!#REF!,"-","-","○", "TRUE", "×","-")</f>
        <v>#REF!</v>
      </c>
      <c r="V53" s="38" t="e">
        <f>_xlfn.SWITCH('消耗品-中間'!#REF!,"-","-","○", "TRUE", "×","-")</f>
        <v>#REF!</v>
      </c>
      <c r="W53" s="38" t="e">
        <f>_xlfn.SWITCH('消耗品-中間'!#REF!,"-","-","○", "TRUE", "×","-")</f>
        <v>#REF!</v>
      </c>
      <c r="X53" s="38" t="e">
        <f>_xlfn.SWITCH('消耗品-中間'!#REF!,"-","-","○", "TRUE", "×","-")</f>
        <v>#REF!</v>
      </c>
      <c r="Y53" s="38" t="e">
        <f>_xlfn.SWITCH(IF(I53="○",VLOOKUP(E53,消耗品名称List!$C$4:$H$45,6,0),"-"),"-","-","○", "TRUE", "●", "TRUE", "×","-")</f>
        <v>#REF!</v>
      </c>
      <c r="Z53" s="60" t="s">
        <v>1325</v>
      </c>
      <c r="AA53" s="60" t="s">
        <v>1325</v>
      </c>
      <c r="AB53" s="60" t="s">
        <v>1325</v>
      </c>
      <c r="AC53" s="60" t="s">
        <v>1325</v>
      </c>
      <c r="AD53" s="60" t="s">
        <v>1325</v>
      </c>
    </row>
    <row r="54" spans="3:30" ht="12" thickBot="1">
      <c r="C54" s="32">
        <v>40</v>
      </c>
      <c r="D54" s="628" t="e">
        <f>'消耗品-中間'!#REF!</f>
        <v>#REF!</v>
      </c>
      <c r="E54" s="628" t="e">
        <f>VLOOKUP(D54,消耗品名称List!$B$4:$L$45,2,0)</f>
        <v>#REF!</v>
      </c>
      <c r="F54" s="628" t="e">
        <f>VLOOKUP(D54,消耗品名称List!$B$4:$L$45,5,0)</f>
        <v>#REF!</v>
      </c>
      <c r="G54" s="628" t="e">
        <f>VLOOKUP(D54,消耗品名称List!$B$4:$L$45,11,0)</f>
        <v>#REF!</v>
      </c>
      <c r="H54" s="628" t="e">
        <f>VLOOKUP(D54,消耗品名称List!$B$4:$L$45,8,0)</f>
        <v>#REF!</v>
      </c>
      <c r="I54" s="38" t="e">
        <f>'消耗品-中間'!#REF!</f>
        <v>#REF!</v>
      </c>
      <c r="J54" s="38" t="e">
        <f>'消耗品-中間'!#REF!</f>
        <v>#REF!</v>
      </c>
      <c r="K54" s="38" t="e">
        <f>_xlfn.SWITCH('消耗品-中間'!#REF!,"-","-","○",TRUE,"×",FALSE)</f>
        <v>#REF!</v>
      </c>
      <c r="L54" s="38" t="e">
        <f>_xlfn.SWITCH('消耗品-中間'!#REF!,"-","-","○",TRUE,"×",FALSE)</f>
        <v>#REF!</v>
      </c>
      <c r="M54" s="38" t="e">
        <f>_xlfn.SWITCH('消耗品-中間'!#REF!,"-","-","○",TRUE,"×",FALSE)</f>
        <v>#REF!</v>
      </c>
      <c r="N54" s="38" t="e">
        <f>_xlfn.SWITCH('消耗品-中間'!#REF!,"-","-","○",TRUE,"×",FALSE)</f>
        <v>#REF!</v>
      </c>
      <c r="O54" s="57" t="e">
        <f>_xlfn.SWITCH('消耗品-中間'!#REF!,"-","-","CRU","TRUE","ERU","FALSE", "NVM切替","FALSE")</f>
        <v>#REF!</v>
      </c>
      <c r="P54" s="57" t="e">
        <f>_xlfn.SWITCH('消耗品-中間'!#REF!,"-","-","停止する","TRUE","停止しない","FALSE", "NVM切替", "TRUE")</f>
        <v>#REF!</v>
      </c>
      <c r="Q54" s="60" t="s">
        <v>87</v>
      </c>
      <c r="R54" s="38" t="e">
        <f>_xlfn.SWITCH('消耗品-中間'!#REF!,"-","-","×","-",,,"TRUE")</f>
        <v>#REF!</v>
      </c>
      <c r="S54" s="38" t="e">
        <f>_xlfn.SWITCH('消耗品-中間'!#REF!,"-","-","○", "TRUE", "×","-")</f>
        <v>#REF!</v>
      </c>
      <c r="T54" s="38" t="e">
        <f>_xlfn.SWITCH('消耗品-中間'!#REF!,"-","-","○", "TRUE", "×","-")</f>
        <v>#REF!</v>
      </c>
      <c r="U54" s="38" t="e">
        <f>_xlfn.SWITCH('消耗品-中間'!#REF!,"-","-","○", "TRUE", "×","-")</f>
        <v>#REF!</v>
      </c>
      <c r="V54" s="38" t="e">
        <f>_xlfn.SWITCH('消耗品-中間'!#REF!,"-","-","○", "TRUE", "×","-")</f>
        <v>#REF!</v>
      </c>
      <c r="W54" s="38" t="e">
        <f>_xlfn.SWITCH('消耗品-中間'!#REF!,"-","-","○", "TRUE", "×","-")</f>
        <v>#REF!</v>
      </c>
      <c r="X54" s="38" t="e">
        <f>_xlfn.SWITCH('消耗品-中間'!#REF!,"-","-","○", "TRUE", "×","-")</f>
        <v>#REF!</v>
      </c>
      <c r="Y54" s="38" t="e">
        <f>_xlfn.SWITCH(IF(I54="○",VLOOKUP(E54,消耗品名称List!$C$4:$H$45,6,0),"-"),"-","-","○", "TRUE", "●", "TRUE", "×","-")</f>
        <v>#REF!</v>
      </c>
      <c r="Z54" s="60" t="s">
        <v>1325</v>
      </c>
      <c r="AA54" s="60" t="s">
        <v>1325</v>
      </c>
      <c r="AB54" s="60" t="s">
        <v>1325</v>
      </c>
      <c r="AC54" s="60" t="s">
        <v>1325</v>
      </c>
      <c r="AD54" s="60" t="s">
        <v>1325</v>
      </c>
    </row>
  </sheetData>
  <mergeCells count="19">
    <mergeCell ref="AA4:AA5"/>
    <mergeCell ref="AB4:AB5"/>
    <mergeCell ref="AC4:AC5"/>
    <mergeCell ref="AD4:AD5"/>
    <mergeCell ref="V4:V5"/>
    <mergeCell ref="W4:W5"/>
    <mergeCell ref="X4:X5"/>
    <mergeCell ref="Y4:Y5"/>
    <mergeCell ref="Z4:Z5"/>
    <mergeCell ref="N4:N5"/>
    <mergeCell ref="O4:O5"/>
    <mergeCell ref="P4:P5"/>
    <mergeCell ref="Q4:Q5"/>
    <mergeCell ref="T4:U4"/>
    <mergeCell ref="C4:C6"/>
    <mergeCell ref="D4:D6"/>
    <mergeCell ref="K4:K5"/>
    <mergeCell ref="L4:L5"/>
    <mergeCell ref="M4:M5"/>
  </mergeCells>
  <phoneticPr fontId="7"/>
  <conditionalFormatting sqref="C7:AD48 C50:AD54">
    <cfRule type="expression" dxfId="16" priority="1">
      <formula>$I7="-"</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表紙</vt:lpstr>
      <vt:lpstr>消耗品</vt:lpstr>
      <vt:lpstr>消耗品関連システムデータ</vt:lpstr>
      <vt:lpstr>変更履歴</vt:lpstr>
      <vt:lpstr>消耗品名称List</vt:lpstr>
      <vt:lpstr>消耗品リスト (Greif_FX・AP)</vt:lpstr>
      <vt:lpstr>消耗品リスト (Greif_FX・AP)(Sort)</vt:lpstr>
      <vt:lpstr>消耗品-中間</vt:lpstr>
      <vt:lpstr>消耗品-中間2</vt:lpstr>
      <vt:lpstr>消耗品-中間3</vt:lpstr>
      <vt:lpstr>(参考) 1.1.6. 消耗品情報</vt:lpstr>
      <vt:lpstr>'消耗品リスト (Greif_FX・AP)(Sort)'!Print_Area</vt:lpstr>
      <vt:lpstr>表紙!Print_Area</vt:lpstr>
      <vt:lpstr>変更履歴bgn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fxat MATSUSHITA KYOKO</dc:creator>
  <cp:lastModifiedBy>fx NOMURA HIDEKI</cp:lastModifiedBy>
  <cp:lastPrinted>2014-07-01T06:06:02Z</cp:lastPrinted>
  <dcterms:created xsi:type="dcterms:W3CDTF">1997-01-08T22:48:59Z</dcterms:created>
  <dcterms:modified xsi:type="dcterms:W3CDTF">2020-03-17T09:53:44Z</dcterms:modified>
</cp:coreProperties>
</file>